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HorizontalScroll="0" showVerticalScroll="0" showSheetTabs="0" xWindow="-15" yWindow="-15" windowWidth="21630" windowHeight="10545" tabRatio="1000" autoFilterDateGrouping="0"/>
  </bookViews>
  <sheets>
    <sheet name="tela inicial" sheetId="8" r:id="rId1"/>
    <sheet name="quanto preciso gastar" sheetId="4" r:id="rId2"/>
    <sheet name="quantos meses consigo aculumar" sheetId="2" r:id="rId3"/>
    <sheet name="quanto eu acumulo" sheetId="5" r:id="rId4"/>
    <sheet name="planilha" sheetId="1" state="hidden" r:id="rId5"/>
  </sheets>
  <calcPr calcId="145621"/>
</workbook>
</file>

<file path=xl/calcChain.xml><?xml version="1.0" encoding="utf-8"?>
<calcChain xmlns="http://schemas.openxmlformats.org/spreadsheetml/2006/main">
  <c r="I15" i="1" l="1"/>
  <c r="H23" i="1"/>
  <c r="M23" i="1" s="1"/>
  <c r="I2" i="1"/>
  <c r="K15" i="1"/>
  <c r="H14" i="1"/>
  <c r="J14" i="1" s="1"/>
  <c r="K6" i="1"/>
  <c r="I8" i="1" s="1"/>
  <c r="I6" i="1"/>
  <c r="H5" i="1"/>
  <c r="L5" i="1" s="1"/>
  <c r="M14" i="1" l="1"/>
  <c r="L14" i="1"/>
  <c r="J23" i="1"/>
  <c r="M5" i="1"/>
  <c r="L23" i="1"/>
  <c r="J5" i="1"/>
  <c r="I9" i="1" s="1"/>
  <c r="B6" i="1"/>
  <c r="B10" i="1"/>
  <c r="B14" i="1"/>
  <c r="B18" i="1"/>
  <c r="B22" i="1"/>
  <c r="B26" i="1"/>
  <c r="B30" i="1"/>
  <c r="B34" i="1"/>
  <c r="B38" i="1"/>
  <c r="B42" i="1"/>
  <c r="B46" i="1"/>
  <c r="B50" i="1"/>
  <c r="B54" i="1"/>
  <c r="B58" i="1"/>
  <c r="B62" i="1"/>
  <c r="B66" i="1"/>
  <c r="B71" i="1"/>
  <c r="B75" i="1"/>
  <c r="B79" i="1"/>
  <c r="B83" i="1"/>
  <c r="B87" i="1"/>
  <c r="B91" i="1"/>
  <c r="B95" i="1"/>
  <c r="B99" i="1"/>
  <c r="B105" i="1"/>
  <c r="B112" i="1"/>
  <c r="B116" i="1"/>
  <c r="B122" i="1"/>
  <c r="B127" i="1"/>
  <c r="B131" i="1"/>
  <c r="B135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2" i="1"/>
  <c r="B7" i="1"/>
  <c r="B11" i="1"/>
  <c r="B15" i="1"/>
  <c r="B19" i="1"/>
  <c r="B23" i="1"/>
  <c r="B27" i="1"/>
  <c r="B31" i="1"/>
  <c r="B35" i="1"/>
  <c r="B39" i="1"/>
  <c r="B43" i="1"/>
  <c r="B47" i="1"/>
  <c r="B51" i="1"/>
  <c r="B55" i="1"/>
  <c r="B59" i="1"/>
  <c r="B63" i="1"/>
  <c r="B67" i="1"/>
  <c r="B72" i="1"/>
  <c r="B188" i="1"/>
  <c r="B8" i="1"/>
  <c r="B12" i="1"/>
  <c r="B16" i="1"/>
  <c r="B20" i="1"/>
  <c r="B24" i="1"/>
  <c r="B28" i="1"/>
  <c r="B32" i="1"/>
  <c r="B36" i="1"/>
  <c r="B40" i="1"/>
  <c r="B44" i="1"/>
  <c r="B48" i="1"/>
  <c r="B52" i="1"/>
  <c r="B56" i="1"/>
  <c r="B60" i="1"/>
  <c r="B64" i="1"/>
  <c r="B69" i="1"/>
  <c r="B73" i="1"/>
  <c r="B77" i="1"/>
  <c r="B81" i="1"/>
  <c r="B85" i="1"/>
  <c r="B89" i="1"/>
  <c r="B93" i="1"/>
  <c r="B97" i="1"/>
  <c r="B101" i="1"/>
  <c r="B110" i="1"/>
  <c r="B114" i="1"/>
  <c r="B120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90" i="1"/>
  <c r="B4" i="1"/>
  <c r="B5" i="1"/>
  <c r="B9" i="1"/>
  <c r="B13" i="1"/>
  <c r="B17" i="1"/>
  <c r="B21" i="1"/>
  <c r="B25" i="1"/>
  <c r="B29" i="1"/>
  <c r="B33" i="1"/>
  <c r="B37" i="1"/>
  <c r="B41" i="1"/>
  <c r="B45" i="1"/>
  <c r="B49" i="1"/>
  <c r="B53" i="1"/>
  <c r="B57" i="1"/>
  <c r="B61" i="1"/>
  <c r="B65" i="1"/>
  <c r="B70" i="1"/>
  <c r="B74" i="1"/>
  <c r="B78" i="1"/>
  <c r="B82" i="1"/>
  <c r="B86" i="1"/>
  <c r="B90" i="1"/>
  <c r="B94" i="1"/>
  <c r="B98" i="1"/>
  <c r="B104" i="1"/>
  <c r="B111" i="1"/>
  <c r="B115" i="1"/>
  <c r="B121" i="1"/>
  <c r="B126" i="1"/>
  <c r="B130" i="1"/>
  <c r="B134" i="1"/>
  <c r="B138" i="1"/>
  <c r="B142" i="1"/>
  <c r="B146" i="1"/>
  <c r="B150" i="1"/>
  <c r="B154" i="1"/>
  <c r="B158" i="1"/>
  <c r="B162" i="1"/>
  <c r="B166" i="1"/>
  <c r="B140" i="1"/>
  <c r="B76" i="1"/>
  <c r="B92" i="1"/>
  <c r="B113" i="1"/>
  <c r="B132" i="1"/>
  <c r="B148" i="1"/>
  <c r="B164" i="1"/>
  <c r="B174" i="1"/>
  <c r="B182" i="1"/>
  <c r="B191" i="1"/>
  <c r="B80" i="1"/>
  <c r="B96" i="1"/>
  <c r="B117" i="1"/>
  <c r="B136" i="1"/>
  <c r="B152" i="1"/>
  <c r="B168" i="1"/>
  <c r="B176" i="1"/>
  <c r="B184" i="1"/>
  <c r="B193" i="1"/>
  <c r="B84" i="1"/>
  <c r="B100" i="1"/>
  <c r="B123" i="1"/>
  <c r="B156" i="1"/>
  <c r="B170" i="1"/>
  <c r="B178" i="1"/>
  <c r="B186" i="1"/>
  <c r="B88" i="1"/>
  <c r="B109" i="1"/>
  <c r="B128" i="1"/>
  <c r="B144" i="1"/>
  <c r="B160" i="1"/>
  <c r="B172" i="1"/>
  <c r="B180" i="1"/>
  <c r="B189" i="1"/>
  <c r="I24" i="1"/>
  <c r="I5" i="1" l="1"/>
  <c r="I10" i="1" s="1"/>
  <c r="I23" i="1"/>
  <c r="I27" i="1" s="1"/>
  <c r="I28" i="1" s="1"/>
  <c r="I14" i="1"/>
  <c r="I17" i="1" s="1"/>
  <c r="G12" i="5"/>
  <c r="E12" i="5"/>
  <c r="C11" i="2"/>
  <c r="C10" i="2"/>
  <c r="E10" i="4"/>
  <c r="C10" i="4"/>
  <c r="I25" i="1"/>
  <c r="I29" i="1" l="1"/>
  <c r="E7" i="5"/>
  <c r="D6" i="4"/>
  <c r="F15" i="5"/>
  <c r="E13" i="4"/>
  <c r="D13" i="2"/>
  <c r="F11" i="2" l="1"/>
  <c r="D7" i="2" s="1"/>
  <c r="I18" i="1"/>
  <c r="I19" i="1" s="1"/>
  <c r="D13" i="5" s="1"/>
  <c r="E11" i="4" l="1"/>
</calcChain>
</file>

<file path=xl/sharedStrings.xml><?xml version="1.0" encoding="utf-8"?>
<sst xmlns="http://schemas.openxmlformats.org/spreadsheetml/2006/main" count="496" uniqueCount="250">
  <si>
    <t>acumula em pontos</t>
  </si>
  <si>
    <t>Itaú Múltiplo Internacional MasterCard</t>
  </si>
  <si>
    <t>Itaucard 2.0 Gold Programa Sempre Presente MasterCard</t>
  </si>
  <si>
    <t xml:space="preserve">Itaucard 2.0 Gold Programa Sempre Presente Visa </t>
  </si>
  <si>
    <t>Itaucard 2.0 Platinum Programa Sempre Presente MasterCard</t>
  </si>
  <si>
    <t xml:space="preserve">Itaucard 2.0 Platinum Programa Sempre Presente Visa </t>
  </si>
  <si>
    <t>Itaucard Visa Infinite</t>
  </si>
  <si>
    <t>Banco do Brasil Smiles International MasterCard</t>
  </si>
  <si>
    <t>Banco do Brasil Smiles Gold MasterCard</t>
  </si>
  <si>
    <t>Banco do Brasil Smiles Platinum MasterCard</t>
  </si>
  <si>
    <t>Ourocard Platinum Amex</t>
  </si>
  <si>
    <t>Bradesco Smiles Gold</t>
  </si>
  <si>
    <t>Bradesco Smiles Platinum</t>
  </si>
  <si>
    <t>Bradesco Smiles Internacional</t>
  </si>
  <si>
    <t>Bradesco Master Gold</t>
  </si>
  <si>
    <t>Bradesco Visa Gold</t>
  </si>
  <si>
    <t>Bradesco Master Platinum</t>
  </si>
  <si>
    <t>Bradesco Visa Platinum</t>
  </si>
  <si>
    <t>Santander Flex Nacional</t>
  </si>
  <si>
    <t>HSBC Platinum Visa</t>
  </si>
  <si>
    <t>HSBC Premier MasterCard</t>
  </si>
  <si>
    <t>Banrisul Visa Classic</t>
  </si>
  <si>
    <t>Banrisul Visa Platinum</t>
  </si>
  <si>
    <t>Banrisul Visa Gold</t>
  </si>
  <si>
    <t>Banrisul Mastercard Platinum</t>
  </si>
  <si>
    <t>Banrisul Visa Infinite</t>
  </si>
  <si>
    <t>Caixa Turismo Internacional</t>
  </si>
  <si>
    <t>Caixa gold</t>
  </si>
  <si>
    <t>Caixa Platinum</t>
  </si>
  <si>
    <t>TAM Itaucard 2.0 International MasterCard</t>
  </si>
  <si>
    <t>TAM Itaucard 2.0 International Visa</t>
  </si>
  <si>
    <t>TAM Itaucard 2.0 Gold Visa</t>
  </si>
  <si>
    <t>TAM Itaucard 2.0 Gold MasterCard</t>
  </si>
  <si>
    <t>TAM Itaucard 2.0 Platinum MasterCard</t>
  </si>
  <si>
    <t>TAM Itaucard 2.0 Platinum Visa</t>
  </si>
  <si>
    <t xml:space="preserve">Quero acumular    </t>
  </si>
  <si>
    <t>meses</t>
  </si>
  <si>
    <t>Preciso gastar no cartão mensalmente</t>
  </si>
  <si>
    <t>Dolar</t>
  </si>
  <si>
    <t>input</t>
  </si>
  <si>
    <t>Output</t>
  </si>
  <si>
    <t>Itaucard 2.0 Internacional Programa Sempre Presente MasterCard</t>
  </si>
  <si>
    <t xml:space="preserve">Itaucard 2.0 Internacional Programa Sempre Presente Visa </t>
  </si>
  <si>
    <t>Pontos acumulados em 30 dias</t>
  </si>
  <si>
    <t>Pontos acumulados 12 meses</t>
  </si>
  <si>
    <t>em</t>
  </si>
  <si>
    <t xml:space="preserve">pontos em </t>
  </si>
  <si>
    <t>Dolar gasto mensal</t>
  </si>
  <si>
    <t>Real gasto</t>
  </si>
  <si>
    <t>acumulo pontos por mês</t>
  </si>
  <si>
    <t>Gasto mensal em dolar</t>
  </si>
  <si>
    <t>1)</t>
  </si>
  <si>
    <t>2)</t>
  </si>
  <si>
    <t>3)</t>
  </si>
  <si>
    <t>Se eu gastar x reais por mês, em qnts meses consigo x mil pontos?</t>
  </si>
  <si>
    <t>Se eu gastar x reais por mês, durante x meses.quantos pontos eu acumulo?</t>
  </si>
  <si>
    <t>Quero acumular x pontos em x meses. Quanto tenho que gastar por mês?</t>
  </si>
  <si>
    <t>Em quantos meses consigo essa pontuação?</t>
  </si>
  <si>
    <t xml:space="preserve">Acumulo de Pontos </t>
  </si>
  <si>
    <t>Não expira</t>
  </si>
  <si>
    <t>validade em meses</t>
  </si>
  <si>
    <t>Qual o seu cartão?</t>
  </si>
  <si>
    <t>Qual o seu gasto mensal no cartão?</t>
  </si>
  <si>
    <t>Quantos pontos você quer acumular?</t>
  </si>
  <si>
    <t>Em quantos meses?</t>
  </si>
  <si>
    <t xml:space="preserve">Para acumular </t>
  </si>
  <si>
    <t>pontos</t>
  </si>
  <si>
    <t xml:space="preserve">é necessário gastar mensalmente </t>
  </si>
  <si>
    <t>Quantos pontos quer acumular?</t>
  </si>
  <si>
    <t>Para acumular no cartão</t>
  </si>
  <si>
    <t>são necessários</t>
  </si>
  <si>
    <t>Por meses quer acumular?</t>
  </si>
  <si>
    <t xml:space="preserve">Com um gasto mensal de </t>
  </si>
  <si>
    <t>durante</t>
  </si>
  <si>
    <t>Você terá acumulado</t>
  </si>
  <si>
    <t xml:space="preserve"> </t>
  </si>
  <si>
    <t>Qual o valor do Dolar hoje?</t>
  </si>
  <si>
    <t>O que você quer saber?</t>
  </si>
  <si>
    <t>24 meses</t>
  </si>
  <si>
    <t>36 meses</t>
  </si>
  <si>
    <t>Não expiram</t>
  </si>
  <si>
    <t>A validade dos pontos desse cartão são de:</t>
  </si>
  <si>
    <r>
      <t>meses</t>
    </r>
    <r>
      <rPr>
        <sz val="20"/>
        <color theme="3"/>
        <rFont val="Lucida Sans"/>
        <family val="2"/>
      </rPr>
      <t>,</t>
    </r>
    <r>
      <rPr>
        <b/>
        <sz val="20"/>
        <color theme="3"/>
        <rFont val="Lucida Sans"/>
        <family val="2"/>
      </rPr>
      <t xml:space="preserve"> </t>
    </r>
  </si>
  <si>
    <t>com gasto mensal de</t>
  </si>
  <si>
    <t>Qual o seu gasto no cartão?</t>
  </si>
  <si>
    <t>Qual é o seu cartão?*</t>
  </si>
  <si>
    <t>Atenção! Não é possível acumular essa quantidade devido à validade dos pontos do seu cartão. Reduza a pontuação e simule novamente.</t>
  </si>
  <si>
    <t>Atenção! Você colocou uma quantidade de meses 
superior à validade dos pontos do seu cartão. 
Coloque um período menor.</t>
  </si>
  <si>
    <t xml:space="preserve"> - selecione seu cartão -</t>
  </si>
  <si>
    <t/>
  </si>
  <si>
    <t>*Se o seu cartão não estiver nessa lista, envie um e-mail para cartaodecredito@proteste.org.br, nos informe o seu cartão 
(banco, tipo e bandeira) que faremos as simulações para você. Assim, aproveitamos e enriquecemos o nosso simulador com a sua ajuda!</t>
  </si>
  <si>
    <t>Quanto preciso gastar mensalmente para acumular  pontos durante um determinado período?</t>
  </si>
  <si>
    <t>Em quantos meses consigo acumular 
uma quantidade de pontos com um 
determinado gasto mensal?</t>
  </si>
  <si>
    <t>Quantos pontos eu acumulo com um determinado  gasto mensal durante um certo período?</t>
  </si>
  <si>
    <t>Calculadora de Milhas</t>
  </si>
  <si>
    <t>Itaucard MasterCard Black</t>
  </si>
  <si>
    <t>Itaú Visa Infinite</t>
  </si>
  <si>
    <t>Itaú MasterCard Black</t>
  </si>
  <si>
    <t>Itaú MasterCard Platinum</t>
  </si>
  <si>
    <t>Itaucard Universitário MasterCard</t>
  </si>
  <si>
    <t>Itaucard Universitário Visa</t>
  </si>
  <si>
    <t>Itaú Uniclass Múltiplo Internacional MasterCard</t>
  </si>
  <si>
    <t>Itaú Uniclass Múltiplo Internacional Visa</t>
  </si>
  <si>
    <t>Itaú Uniclass Múltiplo Gold MasterCard</t>
  </si>
  <si>
    <t>Itaú Uniclass Múltiplo Gold Visa</t>
  </si>
  <si>
    <t>Itaú Uniclass Internacional MasterCard</t>
  </si>
  <si>
    <t xml:space="preserve">Itaú Uniclass Internacional Visa </t>
  </si>
  <si>
    <t>Itaú Uniclass Gold MasterCard</t>
  </si>
  <si>
    <t xml:space="preserve">Itaú Uniclass Gold Visa </t>
  </si>
  <si>
    <t>Itaú Uniclass Platinum MasterCard</t>
  </si>
  <si>
    <t xml:space="preserve">Itaú Uniclass Platinum Visa </t>
  </si>
  <si>
    <t>Itaú Personnalité Platinum MasterCard</t>
  </si>
  <si>
    <t>Itaú Personnalité Platinum Visa</t>
  </si>
  <si>
    <t>Itaú Personnalité MasterCard Black</t>
  </si>
  <si>
    <t>Itaú Múltiplo Gold MasterCard</t>
  </si>
  <si>
    <t>TAM Itaucard Nacional Visa</t>
  </si>
  <si>
    <t>TAM Itaucard Nacional MasterCard</t>
  </si>
  <si>
    <t xml:space="preserve">Ourocard Mastercard Black </t>
  </si>
  <si>
    <t xml:space="preserve">Ourocard Visa Infinite </t>
  </si>
  <si>
    <t>Ourocard Gold Visa</t>
  </si>
  <si>
    <t>Ourocard Gold MasterCard</t>
  </si>
  <si>
    <t>Ourocard International Visa</t>
  </si>
  <si>
    <t>Ourocard International MasterCard</t>
  </si>
  <si>
    <t xml:space="preserve">Ourocard Doméstico Visa </t>
  </si>
  <si>
    <t>Ourocard Doméstico MasterCard</t>
  </si>
  <si>
    <t>Ourocard Elo Mais</t>
  </si>
  <si>
    <t>Ourocard Elo Grafite</t>
  </si>
  <si>
    <t>Ourocard Estilo Elo Grafite</t>
  </si>
  <si>
    <t>Ourocard Estilo Platinum Visa</t>
  </si>
  <si>
    <t>Ourocard Estilo Platinum MasterCard</t>
  </si>
  <si>
    <t>Ourocard Amex Platinum Estilo</t>
  </si>
  <si>
    <t>Ourocard Estilo Elo Nanquim</t>
  </si>
  <si>
    <t>Ourocard Elo Nanquim</t>
  </si>
  <si>
    <t xml:space="preserve">Ourocard Elo </t>
  </si>
  <si>
    <t xml:space="preserve">Bradesco Elo Mais </t>
  </si>
  <si>
    <t xml:space="preserve">Bradesco Exclusive Elo Mais </t>
  </si>
  <si>
    <t xml:space="preserve">Bradesco Exclusive Gold American Express </t>
  </si>
  <si>
    <t xml:space="preserve">Bradesco Visa Gold Exclusive </t>
  </si>
  <si>
    <t xml:space="preserve">Bradesco Prime Visa Gold </t>
  </si>
  <si>
    <t xml:space="preserve">Bradesco MasterCard Gold Exclusive </t>
  </si>
  <si>
    <t xml:space="preserve">Bradesco Prime MasterCard Gold </t>
  </si>
  <si>
    <t xml:space="preserve">Bradesco Prime Platinum American Express </t>
  </si>
  <si>
    <t xml:space="preserve">Bradesco Prime Visa Platinum </t>
  </si>
  <si>
    <t xml:space="preserve">Bradesco Prime MasterCard Platinum </t>
  </si>
  <si>
    <t>Bradesco Prime MasterCard Black (Gastos de até R$ 9 mil )</t>
  </si>
  <si>
    <t>Bradesco Prime MasterCard Black (Gastos acima de 9 mil )</t>
  </si>
  <si>
    <t>Bradesco Prime Visa Infinite (Gastos de até R$ 9 mil )</t>
  </si>
  <si>
    <t>Bradesco Prime Visa Infinite (Gastos acima de 9 mil )</t>
  </si>
  <si>
    <t>Bradesco Preferencial Gold</t>
  </si>
  <si>
    <t xml:space="preserve">Bradesco Prime Platinum Múltiplo </t>
  </si>
  <si>
    <t>Bradesco Multiplo Infinite Prime (Gastos até 9 mil)</t>
  </si>
  <si>
    <t>Bradesco Multiplo Infinite Prime (Gastos acima de 9 mil)</t>
  </si>
  <si>
    <t xml:space="preserve">Bradesco Gold American Express </t>
  </si>
  <si>
    <t xml:space="preserve">Bradesco Platinum American Express </t>
  </si>
  <si>
    <t xml:space="preserve">Santander Gold Visa </t>
  </si>
  <si>
    <t xml:space="preserve">Santander Gold MasterCard </t>
  </si>
  <si>
    <t xml:space="preserve">Santander Light MasterCard </t>
  </si>
  <si>
    <t xml:space="preserve">Santander Light Visa </t>
  </si>
  <si>
    <t xml:space="preserve">Santander Internacional Visa </t>
  </si>
  <si>
    <t xml:space="preserve">Santander Internacional MasterCard </t>
  </si>
  <si>
    <t>Santander Free MasterCard</t>
  </si>
  <si>
    <t xml:space="preserve">Santander Free Visa </t>
  </si>
  <si>
    <t xml:space="preserve">Santander Platinum MasterCard </t>
  </si>
  <si>
    <t xml:space="preserve">Santander Platinum Visa </t>
  </si>
  <si>
    <t xml:space="preserve">Santander Platinum Style MasterCard </t>
  </si>
  <si>
    <t xml:space="preserve">Santander Platinum Style Visa </t>
  </si>
  <si>
    <t>Santander Elite Platinum MasterCard</t>
  </si>
  <si>
    <t xml:space="preserve">Santander Elite Platinum Visa </t>
  </si>
  <si>
    <t xml:space="preserve">Santander Unlimited Visa Infinite </t>
  </si>
  <si>
    <t>Santander Unlimited Mastercard Black</t>
  </si>
  <si>
    <t>Ferrari Santander MasterCard</t>
  </si>
  <si>
    <t>Santander OAB SP MasterCard</t>
  </si>
  <si>
    <t>Santander Dufry Platinum MasterCard</t>
  </si>
  <si>
    <t xml:space="preserve">Santander Dufry Platinum Visa </t>
  </si>
  <si>
    <t xml:space="preserve">Santander Unique </t>
  </si>
  <si>
    <t xml:space="preserve">Santander Fit </t>
  </si>
  <si>
    <t xml:space="preserve">Santander Nacional </t>
  </si>
  <si>
    <t xml:space="preserve">HSBC Open Card Visa </t>
  </si>
  <si>
    <t xml:space="preserve">HSBC Open Card MasterCard </t>
  </si>
  <si>
    <t xml:space="preserve">HSBC Open Card Amex </t>
  </si>
  <si>
    <t xml:space="preserve">HSBC SuperClass Card Visa </t>
  </si>
  <si>
    <t>HSBC SuperClass Card MasterCard</t>
  </si>
  <si>
    <t xml:space="preserve">HSBC Gold Card Visa </t>
  </si>
  <si>
    <t xml:space="preserve">HSBC Platinum HSBC Advance MasterCard </t>
  </si>
  <si>
    <t xml:space="preserve">HSBC Platinum HSBC Advance Visa </t>
  </si>
  <si>
    <t xml:space="preserve">HSBC Auto Gold Card Visa </t>
  </si>
  <si>
    <t xml:space="preserve">HSBC Delta Sky Miles Visa (Transação Nacional e internacional) </t>
  </si>
  <si>
    <t xml:space="preserve">Instituto HSBC Solidariedade Visa </t>
  </si>
  <si>
    <t>Instituto HSBC Solidariedade MasterCard</t>
  </si>
  <si>
    <t>Banrisul MasterCard Standard</t>
  </si>
  <si>
    <t>Banrisul Mastercard Gold</t>
  </si>
  <si>
    <t>Banrisul Visa Gold Servidor Público</t>
  </si>
  <si>
    <t>Banrisul MasterCard Gold Servidor Público</t>
  </si>
  <si>
    <t>Banrisul MasterCard Standard Servidor Público</t>
  </si>
  <si>
    <t xml:space="preserve">Banrisul Visa Universitário </t>
  </si>
  <si>
    <t>Banrisul MasterCard Universitário</t>
  </si>
  <si>
    <t xml:space="preserve">Banrisul Visa Classic Servidor Público </t>
  </si>
  <si>
    <t>Caixa Visa Infinite</t>
  </si>
  <si>
    <t xml:space="preserve">Caixa Mastercard Black </t>
  </si>
  <si>
    <t xml:space="preserve">Caixa Cartão Azul </t>
  </si>
  <si>
    <t xml:space="preserve">Caixa Internacional </t>
  </si>
  <si>
    <t>Epidemia Corinthiana CAIXA Platinum</t>
  </si>
  <si>
    <t xml:space="preserve">Citibank Aadvantage International Visa </t>
  </si>
  <si>
    <t>Citibank Aadvantage International MasterCard</t>
  </si>
  <si>
    <t xml:space="preserve">Citibank Advantage Gold Visa </t>
  </si>
  <si>
    <t xml:space="preserve">Citibank Aadvantage Gold MasterCard </t>
  </si>
  <si>
    <t xml:space="preserve">Citibank Aadvantage Platinum Visa </t>
  </si>
  <si>
    <t>Citibank Aadvantage Platinum MasterCard</t>
  </si>
  <si>
    <t xml:space="preserve">Citibank Aadvantage Black MasterCard </t>
  </si>
  <si>
    <t>Diners Club Internacional Exclusive</t>
  </si>
  <si>
    <t>Diners Club Internacional</t>
  </si>
  <si>
    <t xml:space="preserve">Diners Club Internacional Exclusive Exame </t>
  </si>
  <si>
    <t xml:space="preserve">Diners Club Internacional Exame </t>
  </si>
  <si>
    <t>Banco Votorantim Internacional Visa</t>
  </si>
  <si>
    <t>Banco Votorantim Internacional MasterCard</t>
  </si>
  <si>
    <t>American Express® Green</t>
  </si>
  <si>
    <t>American Express® Gold Card</t>
  </si>
  <si>
    <t>The Platinum Card®</t>
  </si>
  <si>
    <t>American Express® Credit</t>
  </si>
  <si>
    <t>Bradesco American Express® Credit</t>
  </si>
  <si>
    <t xml:space="preserve">Não expira </t>
  </si>
  <si>
    <t>HSBC Delta Sky Miles Visa (Compra de passagens aéreas Delta)</t>
  </si>
  <si>
    <t>Santander Flex Internacional MasterCard</t>
  </si>
  <si>
    <t xml:space="preserve">Santander Flex Internacional Visa </t>
  </si>
  <si>
    <t>HSBC Premier Mastecard Black (Transação nacional)</t>
  </si>
  <si>
    <t>HSBC Premier Mastecard Black (Transação internacional )</t>
  </si>
  <si>
    <t>Caixa Platinum Turismo (Gastos nos ramos de turismo e entretenimento)</t>
  </si>
  <si>
    <t>Caixa Platinum Turismo (Gastos nos demais estabelecimentos)</t>
  </si>
  <si>
    <t>Banco Votorantim Platinum Visa  (Gasto de até R$ 1 mil)</t>
  </si>
  <si>
    <t>Banco Votorantim Platinum MasterCard (Gasto de até R$ 1 mil)</t>
  </si>
  <si>
    <t>Banco Votorantim Platinum Visa (Gasto de R$ 1 mil a 2 mil)</t>
  </si>
  <si>
    <t xml:space="preserve">Banco Votorantim Platinum MasterCard (Gasto de R$ 1 mil a 2 mil) </t>
  </si>
  <si>
    <t>Banco Votorantim Platinum Visa (Gasto a partir de R$ 2 mil)</t>
  </si>
  <si>
    <t>Banco Votorantim Platinum MasterCard (Gasto a partir de R$ 2 mil)</t>
  </si>
  <si>
    <t>Banco Votorantim Gold Visa (Gasto de até R$ 1 mil)</t>
  </si>
  <si>
    <t>Banco Votorantim Gold MasterCard (Gasto de até R$ 1 mil)</t>
  </si>
  <si>
    <t>Banco Votorantim Gold Visa (Gasto a partir de R$ 2 mil)</t>
  </si>
  <si>
    <t>Banco Votorantim Gold MasterCard (Gasto a partir de R$ 2 mil)</t>
  </si>
  <si>
    <t>Bradesco Visa Infinite (Compras até R$ 9 mil)</t>
  </si>
  <si>
    <t>Bradesco Visa Infinite (Compras acima de R$ 9 mil)</t>
  </si>
  <si>
    <t>Bradesco Mastercard Black (Compras até R$ 9 mil)</t>
  </si>
  <si>
    <t>Bradesco Mastercard Black (Compras acima de R$ 9 mil)</t>
  </si>
  <si>
    <t>Ourocard Platinum MasterCard (Compras acima de R$ 4 mil)</t>
  </si>
  <si>
    <t>Ourocard Platinum Visa (Compras até R$ 4 mil)</t>
  </si>
  <si>
    <t>TudoAzul Itaucard 2.0 Platinum MasterCard (Compras comuns)</t>
  </si>
  <si>
    <t>TudoAzul Itaucard 2.0 Gold MasterCard (Compras comuns)</t>
  </si>
  <si>
    <t>TudoAzul Itaucard 2.0 International Mastercard (Compras comuns)</t>
  </si>
  <si>
    <t>TudoAzul Itaucard 2.0 Gold MasterCard (Compras passagens azul)</t>
  </si>
  <si>
    <t>TudoAzul Itaucard 2.0 Platinum MasterCard (Compras passagens azul)</t>
  </si>
  <si>
    <t>TudoAzul Itaucard 2.0 International Mastercard (Compras passagens azul)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</si>
</sst>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&quot;R$&quot;\ #,##0.00"/>
    <numFmt numFmtId="165" formatCode="[$USD]\ #,##0.00"/>
    <numFmt numFmtId="166" formatCode="&quot;R$&quot;\ #,##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u/>
      <sz val="20"/>
      <color theme="1"/>
      <name val="Calibri"/>
      <family val="2"/>
      <scheme val="minor"/>
    </font>
    <font>
      <sz val="16"/>
      <color theme="1"/>
      <name val="Lucida Sans"/>
      <family val="2"/>
    </font>
    <font>
      <sz val="11"/>
      <color theme="1"/>
      <name val="Lucida Sans"/>
      <family val="2"/>
    </font>
    <font>
      <sz val="12"/>
      <color theme="1"/>
      <name val="Lucida Sans"/>
      <family val="2"/>
    </font>
    <font>
      <b/>
      <sz val="12"/>
      <name val="Lucida Sans"/>
      <family val="2"/>
    </font>
    <font>
      <sz val="14"/>
      <color theme="1"/>
      <name val="Lucida Sans"/>
      <family val="2"/>
    </font>
    <font>
      <b/>
      <sz val="14"/>
      <color theme="1"/>
      <name val="Lucida Sans"/>
      <family val="2"/>
    </font>
    <font>
      <b/>
      <sz val="12"/>
      <color theme="1"/>
      <name val="Lucida Sans"/>
      <family val="2"/>
    </font>
    <font>
      <b/>
      <sz val="20"/>
      <color theme="1"/>
      <name val="Lucida Sans"/>
      <family val="2"/>
    </font>
    <font>
      <sz val="12"/>
      <color theme="9" tint="-0.249977111117893"/>
      <name val="Lucida Sans"/>
      <family val="2"/>
    </font>
    <font>
      <b/>
      <sz val="14"/>
      <color theme="9" tint="-0.249977111117893"/>
      <name val="Lucida Sans"/>
      <family val="2"/>
    </font>
    <font>
      <sz val="22"/>
      <color theme="1"/>
      <name val="Lucida Sans"/>
      <family val="2"/>
    </font>
    <font>
      <sz val="10"/>
      <color theme="1"/>
      <name val="Lucida Sans"/>
      <family val="2"/>
    </font>
    <font>
      <b/>
      <sz val="20"/>
      <color theme="0"/>
      <name val="Lucida Sans"/>
      <family val="2"/>
    </font>
    <font>
      <b/>
      <sz val="18"/>
      <color theme="3"/>
      <name val="Lucida Sans"/>
      <family val="2"/>
    </font>
    <font>
      <b/>
      <sz val="18"/>
      <color theme="3" tint="-0.249977111117893"/>
      <name val="Lucida Sans"/>
      <family val="2"/>
    </font>
    <font>
      <b/>
      <sz val="20"/>
      <color theme="3"/>
      <name val="Lucida Sans"/>
      <family val="2"/>
    </font>
    <font>
      <sz val="20"/>
      <color theme="3"/>
      <name val="Lucida Sans"/>
      <family val="2"/>
    </font>
    <font>
      <b/>
      <sz val="16"/>
      <color theme="3"/>
      <name val="Lucida Sans"/>
      <family val="2"/>
    </font>
    <font>
      <b/>
      <sz val="21"/>
      <color theme="3"/>
      <name val="Lucida Sans"/>
      <family val="2"/>
    </font>
    <font>
      <sz val="21"/>
      <color theme="1"/>
      <name val="Calibri"/>
      <family val="2"/>
      <scheme val="minor"/>
    </font>
    <font>
      <sz val="14"/>
      <color rgb="FFFF0000"/>
      <name val="Lucida Sans"/>
      <family val="2"/>
    </font>
    <font>
      <sz val="16"/>
      <name val="Lucida Sans"/>
      <family val="2"/>
    </font>
    <font>
      <b/>
      <sz val="21"/>
      <color theme="3" tint="-0.249977111117893"/>
      <name val="Lucida Sans"/>
      <family val="2"/>
    </font>
    <font>
      <b/>
      <sz val="20"/>
      <color theme="3" tint="-0.249977111117893"/>
      <name val="Lucida Sans"/>
      <family val="2"/>
    </font>
    <font>
      <b/>
      <sz val="16"/>
      <color theme="3" tint="-0.249977111117893"/>
      <name val="Lucida Sans"/>
      <family val="2"/>
    </font>
    <font>
      <b/>
      <sz val="14"/>
      <color theme="3" tint="-0.249977111117893"/>
      <name val="Lucida Sans"/>
      <family val="2"/>
    </font>
    <font>
      <sz val="14"/>
      <color theme="9" tint="-0.249977111117893"/>
      <name val="Calibri"/>
      <family val="2"/>
      <scheme val="minor"/>
    </font>
    <font>
      <sz val="10"/>
      <color theme="3" tint="-0.249977111117893"/>
      <name val="Lucida Sans"/>
      <family val="2"/>
    </font>
    <font>
      <sz val="12"/>
      <color theme="3" tint="-0.249977111117893"/>
      <name val="Lucida Sans"/>
      <family val="2"/>
    </font>
    <font>
      <u/>
      <sz val="11"/>
      <color theme="10"/>
      <name val="Calibri"/>
      <family val="2"/>
      <scheme val="minor"/>
    </font>
    <font>
      <b/>
      <sz val="20"/>
      <color theme="6" tint="0.79998168889431442"/>
      <name val="Lucida Sans"/>
      <family val="2"/>
    </font>
    <font>
      <b/>
      <sz val="36"/>
      <color theme="3" tint="-0.249977111117893"/>
      <name val="Lucida Sans"/>
      <family val="2"/>
    </font>
    <font>
      <sz val="8"/>
      <color theme="3" tint="-0.249977111117893"/>
      <name val="Lucida Sans"/>
      <family val="2"/>
    </font>
    <font>
      <sz val="11"/>
      <color theme="1"/>
      <name val="Times New Roman"/>
      <family val="1"/>
    </font>
    <font>
      <b/>
      <sz val="11"/>
      <color theme="3" tint="-0.249977111117893"/>
      <name val="Lucida Sans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8" fontId="0" fillId="0" borderId="0" xfId="0" applyNumberFormat="1"/>
    <xf numFmtId="0" fontId="0" fillId="3" borderId="0" xfId="0" applyFill="1" applyBorder="1"/>
    <xf numFmtId="0" fontId="0" fillId="0" borderId="0" xfId="0" applyFill="1"/>
    <xf numFmtId="165" fontId="0" fillId="0" borderId="0" xfId="0" applyNumberFormat="1" applyAlignment="1" applyProtection="1">
      <alignment horizontal="center"/>
      <protection locked="0"/>
    </xf>
    <xf numFmtId="3" fontId="18" fillId="6" borderId="0" xfId="0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>
      <alignment horizontal="right" vertical="center"/>
    </xf>
    <xf numFmtId="3" fontId="16" fillId="5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7" fillId="0" borderId="0" xfId="0" applyFont="1" applyFill="1" applyBorder="1"/>
    <xf numFmtId="3" fontId="12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Border="1"/>
    <xf numFmtId="3" fontId="2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18" fillId="6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/>
    <xf numFmtId="3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3" fontId="17" fillId="4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left" wrapText="1"/>
    </xf>
    <xf numFmtId="166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164" fontId="25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14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>
      <alignment horizontal="right"/>
    </xf>
    <xf numFmtId="0" fontId="21" fillId="0" borderId="0" xfId="0" applyFont="1" applyFill="1" applyBorder="1" applyAlignment="1" applyProtection="1">
      <protection hidden="1"/>
    </xf>
    <xf numFmtId="166" fontId="17" fillId="4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/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1" fillId="0" borderId="0" xfId="0" applyFont="1"/>
    <xf numFmtId="0" fontId="5" fillId="0" borderId="0" xfId="0" quotePrefix="1" applyFont="1" applyFill="1" applyBorder="1"/>
    <xf numFmtId="0" fontId="5" fillId="0" borderId="0" xfId="0" quotePrefix="1" applyFont="1" applyFill="1"/>
    <xf numFmtId="164" fontId="28" fillId="4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5" fillId="0" borderId="0" xfId="0" applyFont="1" applyFill="1" applyBorder="1" applyProtection="1"/>
    <xf numFmtId="0" fontId="13" fillId="0" borderId="0" xfId="0" applyFont="1" applyFill="1" applyBorder="1" applyAlignment="1" applyProtection="1">
      <alignment wrapText="1"/>
    </xf>
    <xf numFmtId="3" fontId="34" fillId="5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1"/>
    <xf numFmtId="0" fontId="35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/>
    </xf>
    <xf numFmtId="164" fontId="16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 applyProtection="1">
      <alignment horizontal="left" vertical="top" wrapText="1" indent="1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30" fillId="3" borderId="0" xfId="0" applyFont="1" applyFill="1" applyBorder="1" applyAlignment="1" applyProtection="1">
      <alignment horizontal="justify" vertical="justify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0" xfId="0" applyNumberFormat="1" applyFont="1" applyFill="1" applyBorder="1" applyAlignment="1">
      <alignment horizontal="left" vertical="center" wrapText="1"/>
    </xf>
    <xf numFmtId="0" fontId="13" fillId="0" borderId="0" xfId="0" quotePrefix="1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7" fillId="7" borderId="2" xfId="0" applyFont="1" applyFill="1" applyBorder="1" applyAlignment="1">
      <alignment horizontal="left" vertical="center" wrapText="1"/>
    </xf>
    <xf numFmtId="0" fontId="37" fillId="7" borderId="3" xfId="0" applyFont="1" applyFill="1" applyBorder="1" applyAlignment="1">
      <alignment horizontal="left" vertical="center" wrapText="1"/>
    </xf>
    <xf numFmtId="0" fontId="37" fillId="8" borderId="2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>
      <alignment horizontal="left" vertical="center" wrapText="1"/>
    </xf>
    <xf numFmtId="0" fontId="37" fillId="9" borderId="2" xfId="0" applyFont="1" applyFill="1" applyBorder="1" applyAlignment="1">
      <alignment horizontal="left" vertical="center" wrapText="1"/>
    </xf>
    <xf numFmtId="0" fontId="37" fillId="10" borderId="2" xfId="0" applyFont="1" applyFill="1" applyBorder="1" applyAlignment="1">
      <alignment horizontal="left" vertical="center" wrapText="1"/>
    </xf>
    <xf numFmtId="0" fontId="37" fillId="11" borderId="2" xfId="0" applyFont="1" applyFill="1" applyBorder="1" applyAlignment="1">
      <alignment horizontal="left" vertical="center" wrapText="1"/>
    </xf>
    <xf numFmtId="0" fontId="37" fillId="12" borderId="2" xfId="0" applyFont="1" applyFill="1" applyBorder="1" applyAlignment="1">
      <alignment horizontal="left" vertical="center" wrapText="1"/>
    </xf>
    <xf numFmtId="0" fontId="37" fillId="13" borderId="2" xfId="0" applyFont="1" applyFill="1" applyBorder="1" applyAlignment="1">
      <alignment horizontal="left" vertical="center" wrapText="1"/>
    </xf>
    <xf numFmtId="0" fontId="37" fillId="14" borderId="2" xfId="0" applyFont="1" applyFill="1" applyBorder="1" applyAlignment="1">
      <alignment horizontal="left" vertical="center" wrapText="1"/>
    </xf>
    <xf numFmtId="0" fontId="37" fillId="6" borderId="2" xfId="0" applyFont="1" applyFill="1" applyBorder="1" applyAlignment="1">
      <alignment horizontal="left" vertical="center" wrapText="1"/>
    </xf>
    <xf numFmtId="0" fontId="37" fillId="6" borderId="4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9" borderId="10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10" borderId="7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center" vertical="center" wrapText="1"/>
    </xf>
    <xf numFmtId="0" fontId="0" fillId="13" borderId="7" xfId="0" applyFont="1" applyFill="1" applyBorder="1" applyAlignment="1">
      <alignment horizontal="center" vertical="center" wrapText="1"/>
    </xf>
    <xf numFmtId="0" fontId="0" fillId="13" borderId="11" xfId="0" applyFont="1" applyFill="1" applyBorder="1" applyAlignment="1">
      <alignment horizontal="center" vertical="center" wrapText="1"/>
    </xf>
    <xf numFmtId="0" fontId="0" fillId="14" borderId="7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8" fillId="4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quanto eu acumulo'!A1"/><Relationship Id="rId2" Type="http://schemas.openxmlformats.org/officeDocument/2006/relationships/hyperlink" Target="#'quantos meses consigo aculumar'!A1"/><Relationship Id="rId1" Type="http://schemas.openxmlformats.org/officeDocument/2006/relationships/hyperlink" Target="#'quanto preciso gastar'!A1"/><Relationship Id="rId5" Type="http://schemas.openxmlformats.org/officeDocument/2006/relationships/hyperlink" Target="mailto:cartaodecredito@proteste.org.br?subject=claculadora%20de%20milhas" TargetMode="External"/><Relationship Id="rId4" Type="http://schemas.openxmlformats.org/officeDocument/2006/relationships/hyperlink" Target="http://economia.uol.com.br/cotacoes/cambio/dolar-comercial-estados-unidos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ela inicial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ela inicia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ela inici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207166</xdr:colOff>
      <xdr:row>7</xdr:row>
      <xdr:rowOff>104775</xdr:rowOff>
    </xdr:from>
    <xdr:to>
      <xdr:col>10</xdr:col>
      <xdr:colOff>762001</xdr:colOff>
      <xdr:row>10</xdr:row>
      <xdr:rowOff>127275</xdr:rowOff>
    </xdr:to>
    <xdr:sp macro="" textlink="">
      <xdr:nvSpPr>
        <xdr:cNvPr id="2" name="Rounded Rectangle 1">
          <a:hlinkClick xmlns:r="http://schemas.openxmlformats.org/officeDocument/2006/relationships" r:id="rId1" tooltip="Clique"/>
        </xdr:cNvPr>
        <xdr:cNvSpPr/>
      </xdr:nvSpPr>
      <xdr:spPr>
        <a:xfrm>
          <a:off x="2655091" y="2971800"/>
          <a:ext cx="4279110" cy="594000"/>
        </a:xfrm>
        <a:prstGeom prst="roundRect">
          <a:avLst>
            <a:gd name="adj" fmla="val 30621"/>
          </a:avLst>
        </a:prstGeom>
        <a:gradFill flip="none" rotWithShape="1">
          <a:gsLst>
            <a:gs pos="0">
              <a:schemeClr val="accent3">
                <a:lumMod val="75000"/>
                <a:shade val="30000"/>
                <a:satMod val="115000"/>
              </a:schemeClr>
            </a:gs>
            <a:gs pos="50000">
              <a:schemeClr val="accent3">
                <a:lumMod val="75000"/>
                <a:shade val="67500"/>
                <a:satMod val="115000"/>
              </a:schemeClr>
            </a:gs>
            <a:gs pos="100000">
              <a:schemeClr val="accent3">
                <a:lumMod val="75000"/>
                <a:shade val="100000"/>
                <a:satMod val="115000"/>
              </a:schemeClr>
            </a:gs>
          </a:gsLst>
          <a:lin ang="16200000" scaled="1"/>
          <a:tileRect/>
        </a:gradFill>
        <a:effectLst>
          <a:outerShdw blurRad="76200" dist="63500" dir="27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lt1"/>
              </a:solidFill>
              <a:effectLst/>
              <a:latin typeface="Lucida Sans" panose="020B0602030504020204" pitchFamily="34" charset="0"/>
              <a:ea typeface="+mn-ea"/>
              <a:cs typeface="+mn-cs"/>
            </a:rPr>
            <a:t>Quanto preciso gastar  para acumular pontos? </a:t>
          </a:r>
          <a:endParaRPr lang="pt-BR" sz="1200">
            <a:latin typeface="Lucida Sans" panose="020B0602030504020204" pitchFamily="34" charset="0"/>
          </a:endParaRPr>
        </a:p>
      </xdr:txBody>
    </xdr:sp>
    <xdr:clientData/>
  </xdr:twoCellAnchor>
  <xdr:twoCellAnchor>
    <xdr:from>
      <xdr:col>5</xdr:col>
      <xdr:colOff>207166</xdr:colOff>
      <xdr:row>11</xdr:row>
      <xdr:rowOff>61913</xdr:rowOff>
    </xdr:from>
    <xdr:to>
      <xdr:col>10</xdr:col>
      <xdr:colOff>762001</xdr:colOff>
      <xdr:row>14</xdr:row>
      <xdr:rowOff>84413</xdr:rowOff>
    </xdr:to>
    <xdr:sp macro="" textlink="">
      <xdr:nvSpPr>
        <xdr:cNvPr id="3" name="Rounded Rectangle 2">
          <a:hlinkClick xmlns:r="http://schemas.openxmlformats.org/officeDocument/2006/relationships" r:id="rId2" tooltip="Clique"/>
        </xdr:cNvPr>
        <xdr:cNvSpPr/>
      </xdr:nvSpPr>
      <xdr:spPr>
        <a:xfrm>
          <a:off x="2655091" y="3700463"/>
          <a:ext cx="4279110" cy="594000"/>
        </a:xfrm>
        <a:prstGeom prst="roundRect">
          <a:avLst>
            <a:gd name="adj" fmla="val 30621"/>
          </a:avLst>
        </a:prstGeom>
        <a:gradFill flip="none" rotWithShape="1">
          <a:gsLst>
            <a:gs pos="0">
              <a:schemeClr val="accent3">
                <a:lumMod val="75000"/>
                <a:shade val="30000"/>
                <a:satMod val="115000"/>
              </a:schemeClr>
            </a:gs>
            <a:gs pos="50000">
              <a:schemeClr val="accent3">
                <a:lumMod val="75000"/>
                <a:shade val="67500"/>
                <a:satMod val="115000"/>
              </a:schemeClr>
            </a:gs>
            <a:gs pos="100000">
              <a:schemeClr val="accent3">
                <a:lumMod val="75000"/>
                <a:shade val="100000"/>
                <a:satMod val="115000"/>
              </a:schemeClr>
            </a:gs>
          </a:gsLst>
          <a:lin ang="16200000" scaled="1"/>
          <a:tileRect/>
        </a:gradFill>
        <a:effectLst>
          <a:outerShdw blurRad="76200" dist="63500" dir="27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lt1"/>
              </a:solidFill>
              <a:effectLst/>
              <a:latin typeface="Lucida Sans" panose="020B0602030504020204" pitchFamily="34" charset="0"/>
              <a:ea typeface="+mn-ea"/>
              <a:cs typeface="+mn-cs"/>
            </a:rPr>
            <a:t>Em quantos meses consigo acumular pontos?</a:t>
          </a:r>
          <a:endParaRPr lang="pt-BR" sz="1200">
            <a:latin typeface="Lucida Sans" panose="020B0602030504020204" pitchFamily="34" charset="0"/>
          </a:endParaRPr>
        </a:p>
      </xdr:txBody>
    </xdr:sp>
    <xdr:clientData/>
  </xdr:twoCellAnchor>
  <xdr:twoCellAnchor>
    <xdr:from>
      <xdr:col>5</xdr:col>
      <xdr:colOff>207166</xdr:colOff>
      <xdr:row>15</xdr:row>
      <xdr:rowOff>19050</xdr:rowOff>
    </xdr:from>
    <xdr:to>
      <xdr:col>10</xdr:col>
      <xdr:colOff>762001</xdr:colOff>
      <xdr:row>17</xdr:row>
      <xdr:rowOff>232050</xdr:rowOff>
    </xdr:to>
    <xdr:sp macro="" textlink="">
      <xdr:nvSpPr>
        <xdr:cNvPr id="4" name="Rounded Rectangle 3">
          <a:hlinkClick xmlns:r="http://schemas.openxmlformats.org/officeDocument/2006/relationships" r:id="rId3" tooltip="Clique"/>
        </xdr:cNvPr>
        <xdr:cNvSpPr/>
      </xdr:nvSpPr>
      <xdr:spPr>
        <a:xfrm>
          <a:off x="2655091" y="4419600"/>
          <a:ext cx="4279110" cy="594000"/>
        </a:xfrm>
        <a:prstGeom prst="roundRect">
          <a:avLst>
            <a:gd name="adj" fmla="val 30621"/>
          </a:avLst>
        </a:prstGeom>
        <a:gradFill flip="none" rotWithShape="1">
          <a:gsLst>
            <a:gs pos="0">
              <a:schemeClr val="accent3">
                <a:lumMod val="75000"/>
                <a:shade val="30000"/>
                <a:satMod val="115000"/>
              </a:schemeClr>
            </a:gs>
            <a:gs pos="50000">
              <a:schemeClr val="accent3">
                <a:lumMod val="75000"/>
                <a:shade val="67500"/>
                <a:satMod val="115000"/>
              </a:schemeClr>
            </a:gs>
            <a:gs pos="100000">
              <a:schemeClr val="accent3">
                <a:lumMod val="75000"/>
                <a:shade val="100000"/>
                <a:satMod val="115000"/>
              </a:schemeClr>
            </a:gs>
          </a:gsLst>
          <a:lin ang="16200000" scaled="1"/>
          <a:tileRect/>
        </a:gradFill>
        <a:effectLst>
          <a:outerShdw blurRad="76200" dist="63500" dir="27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lt1"/>
              </a:solidFill>
              <a:effectLst/>
              <a:latin typeface="Lucida Sans" panose="020B0602030504020204" pitchFamily="34" charset="0"/>
              <a:ea typeface="+mn-ea"/>
              <a:cs typeface="+mn-cs"/>
            </a:rPr>
            <a:t>Quantos pontos consigo acumular?</a:t>
          </a:r>
          <a:endParaRPr lang="pt-BR" sz="1200">
            <a:latin typeface="Lucida Sans" panose="020B0602030504020204" pitchFamily="34" charset="0"/>
          </a:endParaRPr>
        </a:p>
      </xdr:txBody>
    </xdr:sp>
    <xdr:clientData/>
  </xdr:twoCellAnchor>
  <xdr:twoCellAnchor>
    <xdr:from>
      <xdr:col>7</xdr:col>
      <xdr:colOff>190504</xdr:colOff>
      <xdr:row>2</xdr:row>
      <xdr:rowOff>28576</xdr:rowOff>
    </xdr:from>
    <xdr:to>
      <xdr:col>10</xdr:col>
      <xdr:colOff>1247776</xdr:colOff>
      <xdr:row>2</xdr:row>
      <xdr:rowOff>304800</xdr:rowOff>
    </xdr:to>
    <xdr:sp macro="" textlink="">
      <xdr:nvSpPr>
        <xdr:cNvPr id="5" name="Rounded Rectangle 4">
          <a:hlinkClick xmlns:r="http://schemas.openxmlformats.org/officeDocument/2006/relationships" r:id="rId4" tooltip="Clique para ser encaminhado ao site"/>
        </xdr:cNvPr>
        <xdr:cNvSpPr/>
      </xdr:nvSpPr>
      <xdr:spPr>
        <a:xfrm>
          <a:off x="4400554" y="1495426"/>
          <a:ext cx="2924172" cy="276224"/>
        </a:xfrm>
        <a:prstGeom prst="roundRect">
          <a:avLst>
            <a:gd name="adj" fmla="val 30621"/>
          </a:avLst>
        </a:prstGeom>
        <a:gradFill flip="none" rotWithShape="1">
          <a:gsLst>
            <a:gs pos="0">
              <a:schemeClr val="accent3">
                <a:lumMod val="75000"/>
                <a:shade val="30000"/>
                <a:satMod val="115000"/>
              </a:schemeClr>
            </a:gs>
            <a:gs pos="50000">
              <a:schemeClr val="accent3">
                <a:lumMod val="75000"/>
                <a:shade val="67500"/>
                <a:satMod val="115000"/>
              </a:schemeClr>
            </a:gs>
            <a:gs pos="100000">
              <a:schemeClr val="accent3">
                <a:lumMod val="75000"/>
                <a:shade val="100000"/>
                <a:satMod val="115000"/>
              </a:schemeClr>
            </a:gs>
          </a:gsLst>
          <a:lin ang="16200000" scaled="1"/>
          <a:tileRect/>
        </a:gradFill>
        <a:effectLst>
          <a:outerShdw blurRad="76200" dist="63500" dir="27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1">
              <a:solidFill>
                <a:schemeClr val="lt1"/>
              </a:solidFill>
              <a:effectLst/>
              <a:latin typeface="Lucida Sans" panose="020B0602030504020204" pitchFamily="34" charset="0"/>
              <a:ea typeface="+mn-ea"/>
              <a:cs typeface="+mn-cs"/>
            </a:rPr>
            <a:t>Se não souber o valor do dolar, clique aqui.</a:t>
          </a:r>
          <a:endParaRPr lang="pt-BR" sz="900">
            <a:latin typeface="Lucida Sans" panose="020B0602030504020204" pitchFamily="34" charset="0"/>
          </a:endParaRPr>
        </a:p>
      </xdr:txBody>
    </xdr:sp>
    <xdr:clientData/>
  </xdr:twoCellAnchor>
  <xdr:twoCellAnchor>
    <xdr:from>
      <xdr:col>3</xdr:col>
      <xdr:colOff>266700</xdr:colOff>
      <xdr:row>18</xdr:row>
      <xdr:rowOff>9525</xdr:rowOff>
    </xdr:from>
    <xdr:to>
      <xdr:col>10</xdr:col>
      <xdr:colOff>2743200</xdr:colOff>
      <xdr:row>20</xdr:row>
      <xdr:rowOff>19050</xdr:rowOff>
    </xdr:to>
    <xdr:sp macro="" textlink="">
      <xdr:nvSpPr>
        <xdr:cNvPr id="6" name="Flowchart: Process 5">
          <a:hlinkClick xmlns:r="http://schemas.openxmlformats.org/officeDocument/2006/relationships" r:id="rId5" tooltip="Clique para enviar e-mail"/>
        </xdr:cNvPr>
        <xdr:cNvSpPr/>
      </xdr:nvSpPr>
      <xdr:spPr>
        <a:xfrm>
          <a:off x="1771650" y="5124450"/>
          <a:ext cx="7143750" cy="438150"/>
        </a:xfrm>
        <a:prstGeom prst="flowChartProcess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161925</xdr:rowOff>
    </xdr:from>
    <xdr:to>
      <xdr:col>7</xdr:col>
      <xdr:colOff>495300</xdr:colOff>
      <xdr:row>14</xdr:row>
      <xdr:rowOff>504825</xdr:rowOff>
    </xdr:to>
    <xdr:sp macro="" textlink="">
      <xdr:nvSpPr>
        <xdr:cNvPr id="4" name="Rounded Rectangle 3">
          <a:hlinkClick xmlns:r="http://schemas.openxmlformats.org/officeDocument/2006/relationships" r:id="rId1" tooltip="Clique para voltar a tela inicial"/>
        </xdr:cNvPr>
        <xdr:cNvSpPr/>
      </xdr:nvSpPr>
      <xdr:spPr>
        <a:xfrm>
          <a:off x="7677150" y="5048250"/>
          <a:ext cx="1171575" cy="342900"/>
        </a:xfrm>
        <a:prstGeom prst="roundRect">
          <a:avLst>
            <a:gd name="adj" fmla="val 30621"/>
          </a:avLst>
        </a:prstGeom>
        <a:gradFill flip="none" rotWithShape="1">
          <a:gsLst>
            <a:gs pos="0">
              <a:schemeClr val="accent3">
                <a:lumMod val="75000"/>
                <a:shade val="30000"/>
                <a:satMod val="115000"/>
              </a:schemeClr>
            </a:gs>
            <a:gs pos="50000">
              <a:schemeClr val="accent3">
                <a:lumMod val="75000"/>
                <a:shade val="67500"/>
                <a:satMod val="115000"/>
              </a:schemeClr>
            </a:gs>
            <a:gs pos="100000">
              <a:schemeClr val="accent3">
                <a:lumMod val="75000"/>
                <a:shade val="100000"/>
                <a:satMod val="115000"/>
              </a:schemeClr>
            </a:gs>
          </a:gsLst>
          <a:lin ang="16200000" scaled="1"/>
          <a:tileRect/>
        </a:gradFill>
        <a:effectLst>
          <a:outerShdw blurRad="76200" dist="63500" dir="27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lt1"/>
              </a:solidFill>
              <a:effectLst/>
              <a:latin typeface="Lucida Sans" panose="020B0602030504020204" pitchFamily="34" charset="0"/>
              <a:ea typeface="+mn-ea"/>
              <a:cs typeface="+mn-cs"/>
            </a:rPr>
            <a:t>voltar</a:t>
          </a:r>
          <a:endParaRPr lang="pt-BR" sz="1200">
            <a:latin typeface="Lucida Sans" panose="020B06020305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13</xdr:row>
      <xdr:rowOff>323850</xdr:rowOff>
    </xdr:from>
    <xdr:to>
      <xdr:col>7</xdr:col>
      <xdr:colOff>485775</xdr:colOff>
      <xdr:row>15</xdr:row>
      <xdr:rowOff>0</xdr:rowOff>
    </xdr:to>
    <xdr:sp macro="" textlink="">
      <xdr:nvSpPr>
        <xdr:cNvPr id="4" name="Rounded Rectangle 3">
          <a:hlinkClick xmlns:r="http://schemas.openxmlformats.org/officeDocument/2006/relationships" r:id="rId1" tooltip="Clique para voltar a tela inicial"/>
        </xdr:cNvPr>
        <xdr:cNvSpPr/>
      </xdr:nvSpPr>
      <xdr:spPr>
        <a:xfrm>
          <a:off x="7696200" y="5029200"/>
          <a:ext cx="1171575" cy="342900"/>
        </a:xfrm>
        <a:prstGeom prst="roundRect">
          <a:avLst>
            <a:gd name="adj" fmla="val 30621"/>
          </a:avLst>
        </a:prstGeom>
        <a:gradFill flip="none" rotWithShape="1">
          <a:gsLst>
            <a:gs pos="0">
              <a:schemeClr val="accent3">
                <a:lumMod val="75000"/>
                <a:shade val="30000"/>
                <a:satMod val="115000"/>
              </a:schemeClr>
            </a:gs>
            <a:gs pos="50000">
              <a:schemeClr val="accent3">
                <a:lumMod val="75000"/>
                <a:shade val="67500"/>
                <a:satMod val="115000"/>
              </a:schemeClr>
            </a:gs>
            <a:gs pos="100000">
              <a:schemeClr val="accent3">
                <a:lumMod val="75000"/>
                <a:shade val="100000"/>
                <a:satMod val="115000"/>
              </a:schemeClr>
            </a:gs>
          </a:gsLst>
          <a:lin ang="16200000" scaled="1"/>
          <a:tileRect/>
        </a:gradFill>
        <a:effectLst>
          <a:outerShdw blurRad="76200" dist="63500" dir="27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lt1"/>
              </a:solidFill>
              <a:effectLst/>
              <a:latin typeface="Lucida Sans" panose="020B0602030504020204" pitchFamily="34" charset="0"/>
              <a:ea typeface="+mn-ea"/>
              <a:cs typeface="+mn-cs"/>
            </a:rPr>
            <a:t>voltar</a:t>
          </a:r>
          <a:endParaRPr lang="pt-BR" sz="1200">
            <a:latin typeface="Lucida Sans" panose="020B0602030504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16</xdr:row>
      <xdr:rowOff>123825</xdr:rowOff>
    </xdr:from>
    <xdr:to>
      <xdr:col>8</xdr:col>
      <xdr:colOff>438150</xdr:colOff>
      <xdr:row>16</xdr:row>
      <xdr:rowOff>466725</xdr:rowOff>
    </xdr:to>
    <xdr:sp macro="" textlink="">
      <xdr:nvSpPr>
        <xdr:cNvPr id="2" name="Rounded Rectangle 1">
          <a:hlinkClick xmlns:r="http://schemas.openxmlformats.org/officeDocument/2006/relationships" r:id="rId1" tooltip="Clique para voltar a tela inicial"/>
        </xdr:cNvPr>
        <xdr:cNvSpPr/>
      </xdr:nvSpPr>
      <xdr:spPr>
        <a:xfrm>
          <a:off x="7705725" y="5010150"/>
          <a:ext cx="1171575" cy="342900"/>
        </a:xfrm>
        <a:prstGeom prst="roundRect">
          <a:avLst>
            <a:gd name="adj" fmla="val 30621"/>
          </a:avLst>
        </a:prstGeom>
        <a:gradFill flip="none" rotWithShape="1">
          <a:gsLst>
            <a:gs pos="0">
              <a:schemeClr val="accent3">
                <a:lumMod val="75000"/>
                <a:shade val="30000"/>
                <a:satMod val="115000"/>
              </a:schemeClr>
            </a:gs>
            <a:gs pos="50000">
              <a:schemeClr val="accent3">
                <a:lumMod val="75000"/>
                <a:shade val="67500"/>
                <a:satMod val="115000"/>
              </a:schemeClr>
            </a:gs>
            <a:gs pos="100000">
              <a:schemeClr val="accent3">
                <a:lumMod val="75000"/>
                <a:shade val="100000"/>
                <a:satMod val="115000"/>
              </a:schemeClr>
            </a:gs>
          </a:gsLst>
          <a:lin ang="16200000" scaled="1"/>
          <a:tileRect/>
        </a:gradFill>
        <a:effectLst>
          <a:outerShdw blurRad="76200" dist="63500" dir="2700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lt1"/>
              </a:solidFill>
              <a:effectLst/>
              <a:latin typeface="Lucida Sans" panose="020B0602030504020204" pitchFamily="34" charset="0"/>
              <a:ea typeface="+mn-ea"/>
              <a:cs typeface="+mn-cs"/>
            </a:rPr>
            <a:t>voltar</a:t>
          </a:r>
          <a:endParaRPr lang="pt-BR" sz="1200">
            <a:latin typeface="Lucida Sans" panose="020B0602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L21"/>
  <sheetViews>
    <sheetView showGridLines="0" showRowColHeaders="0" tabSelected="1" zoomScaleNormal="100" workbookViewId="0">
      <selection activeCell="G5" sqref="G5:K5"/>
    </sheetView>
  </sheetViews>
  <sheetFormatPr defaultColWidth="0" defaultRowHeight="15" zeroHeight="1" x14ac:dyDescent="0.2"/>
  <cols>
    <col min="1" max="1" width="4.28515625" style="55" customWidth="1"/>
    <col min="2" max="3" width="9.140625" style="55" customWidth="1"/>
    <col min="4" max="4" width="5" style="55" customWidth="1"/>
    <col min="5" max="5" width="9.140625" style="55" customWidth="1"/>
    <col min="6" max="6" width="11.42578125" style="55" customWidth="1"/>
    <col min="7" max="7" width="16.42578125" style="55" customWidth="1"/>
    <col min="8" max="8" width="9.7109375" style="55" customWidth="1"/>
    <col min="9" max="10" width="9.140625" style="55" customWidth="1"/>
    <col min="11" max="11" width="41.7109375" style="55" customWidth="1"/>
    <col min="12" max="12" width="4.28515625" style="55" customWidth="1"/>
    <col min="13" max="16384" width="9.140625" style="55" hidden="1"/>
  </cols>
  <sheetData>
    <row r="1" spans="2:11" ht="97.5" customHeight="1" x14ac:dyDescent="0.55000000000000004">
      <c r="B1" s="68" t="s">
        <v>94</v>
      </c>
      <c r="C1" s="68"/>
      <c r="D1" s="68"/>
      <c r="E1" s="68"/>
      <c r="F1" s="68"/>
      <c r="G1" s="68"/>
      <c r="H1" s="68"/>
      <c r="I1" s="68"/>
      <c r="J1" s="68"/>
      <c r="K1" s="68"/>
    </row>
    <row r="2" spans="2:11" ht="18" customHeight="1" x14ac:dyDescent="0.2"/>
    <row r="3" spans="2:11" s="57" customFormat="1" ht="26.25" customHeight="1" x14ac:dyDescent="0.25">
      <c r="B3" s="56" t="s">
        <v>76</v>
      </c>
      <c r="G3" s="62"/>
    </row>
    <row r="4" spans="2:11" ht="18.75" customHeight="1" x14ac:dyDescent="0.2">
      <c r="G4" s="58"/>
    </row>
    <row r="5" spans="2:11" s="57" customFormat="1" ht="26.25" customHeight="1" x14ac:dyDescent="0.25">
      <c r="B5" s="56" t="s">
        <v>85</v>
      </c>
      <c r="G5" s="133" t="s">
        <v>88</v>
      </c>
      <c r="H5" s="133"/>
      <c r="I5" s="133"/>
      <c r="J5" s="133"/>
      <c r="K5" s="133"/>
    </row>
    <row r="6" spans="2:11" ht="18" customHeight="1" x14ac:dyDescent="0.2"/>
    <row r="7" spans="2:11" ht="21" customHeight="1" x14ac:dyDescent="0.35">
      <c r="B7" s="69" t="s">
        <v>77</v>
      </c>
      <c r="C7" s="69"/>
      <c r="D7" s="69"/>
      <c r="E7" s="69"/>
      <c r="F7" s="69"/>
      <c r="G7" s="69"/>
      <c r="H7" s="69"/>
      <c r="I7" s="69"/>
      <c r="J7" s="69"/>
      <c r="K7" s="69"/>
    </row>
    <row r="8" spans="2:11" x14ac:dyDescent="0.2"/>
    <row r="9" spans="2:11" x14ac:dyDescent="0.2"/>
    <row r="10" spans="2:11" x14ac:dyDescent="0.2"/>
    <row r="11" spans="2:11" ht="15.75" x14ac:dyDescent="0.25">
      <c r="K11" s="67"/>
    </row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spans="5:11" x14ac:dyDescent="0.2"/>
    <row r="18" spans="5:11" ht="26.25" customHeight="1" x14ac:dyDescent="0.2">
      <c r="F18" s="59"/>
    </row>
    <row r="19" spans="5:11" x14ac:dyDescent="0.2">
      <c r="E19" s="70" t="s">
        <v>90</v>
      </c>
      <c r="F19" s="70"/>
      <c r="G19" s="70"/>
      <c r="H19" s="70"/>
      <c r="I19" s="70"/>
      <c r="J19" s="70"/>
      <c r="K19" s="70"/>
    </row>
    <row r="20" spans="5:11" ht="18.75" customHeight="1" x14ac:dyDescent="0.2">
      <c r="E20" s="70"/>
      <c r="F20" s="70"/>
      <c r="G20" s="70"/>
      <c r="H20" s="70"/>
      <c r="I20" s="70"/>
      <c r="J20" s="70"/>
      <c r="K20" s="70"/>
    </row>
    <row r="21" spans="5:11" ht="15" customHeight="1" x14ac:dyDescent="0.2"/>
  </sheetData>
  <sheetProtection password="ED41" sheet="1" objects="1" scenarios="1" selectLockedCells="1"/>
  <mergeCells count="4">
    <mergeCell ref="B1:K1"/>
    <mergeCell ref="G5:K5"/>
    <mergeCell ref="B7:K7"/>
    <mergeCell ref="E19:K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picture r:id="rId3"/>
  <webPublishItems count="1">
    <webPublishItem id="20137" divId="Simulador de milhas_Proteste_20137" sourceType="sheet" destinationFile="T:\DIAGRAMAÇÃO\Simulador de milhas\Simulador de milhas_Proteste.htm"/>
  </webPublishItem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planilha!$A$3:$A$193</xm:f>
          </x14:formula1>
          <xm:sqref>G5:K5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7"/>
  <sheetViews>
    <sheetView showGridLines="0" showRowColHeaders="0" zoomScaleNormal="100" zoomScaleSheetLayoutView="100" workbookViewId="0">
      <selection activeCell="C4" sqref="C4"/>
    </sheetView>
  </sheetViews>
  <sheetFormatPr defaultColWidth="0" defaultRowHeight="14.25" zeroHeight="1" x14ac:dyDescent="0.2"/>
  <cols>
    <col min="1" max="1" width="12.42578125" style="39" customWidth="1"/>
    <col min="2" max="2" width="39.28515625" style="39" customWidth="1"/>
    <col min="3" max="4" width="17.140625" style="39" customWidth="1"/>
    <col min="5" max="5" width="7.140625" style="39" customWidth="1"/>
    <col min="6" max="6" width="21.140625" style="39" customWidth="1"/>
    <col min="7" max="7" width="11" style="39" customWidth="1"/>
    <col min="8" max="8" width="12.42578125" style="39" customWidth="1"/>
    <col min="9" max="16384" width="9.140625" style="39" hidden="1"/>
  </cols>
  <sheetData>
    <row r="1" spans="1:8" ht="97.5" customHeight="1" x14ac:dyDescent="0.35">
      <c r="A1" s="27"/>
      <c r="B1" s="72" t="s">
        <v>91</v>
      </c>
      <c r="C1" s="72"/>
      <c r="D1" s="72"/>
      <c r="E1" s="72"/>
      <c r="F1" s="72"/>
      <c r="G1" s="72"/>
      <c r="H1" s="27"/>
    </row>
    <row r="2" spans="1:8" ht="22.5" customHeight="1" x14ac:dyDescent="0.2">
      <c r="A2" s="27"/>
      <c r="B2" s="71"/>
      <c r="C2" s="71"/>
      <c r="D2" s="71"/>
      <c r="E2" s="71"/>
      <c r="F2" s="71"/>
      <c r="G2" s="71"/>
      <c r="H2" s="27"/>
    </row>
    <row r="3" spans="1:8" ht="11.25" customHeight="1" x14ac:dyDescent="0.2">
      <c r="A3" s="27"/>
      <c r="B3" s="27"/>
      <c r="C3" s="27"/>
      <c r="D3" s="27"/>
      <c r="E3" s="27"/>
      <c r="F3" s="27"/>
      <c r="G3" s="27"/>
      <c r="H3" s="27"/>
    </row>
    <row r="4" spans="1:8" ht="26.25" customHeight="1" x14ac:dyDescent="0.2">
      <c r="A4" s="27"/>
      <c r="B4" s="28" t="s">
        <v>68</v>
      </c>
      <c r="C4" s="45">
        <v>50000</v>
      </c>
      <c r="D4" s="27"/>
      <c r="E4" s="27"/>
      <c r="F4" s="27"/>
      <c r="G4" s="29"/>
      <c r="H4" s="27"/>
    </row>
    <row r="5" spans="1:8" ht="15" customHeight="1" x14ac:dyDescent="0.2">
      <c r="A5" s="27"/>
      <c r="B5" s="41"/>
      <c r="C5" s="27"/>
      <c r="D5" s="27"/>
      <c r="E5" s="27"/>
      <c r="F5" s="27"/>
      <c r="G5" s="27"/>
      <c r="H5" s="27"/>
    </row>
    <row r="6" spans="1:8" ht="26.25" customHeight="1" x14ac:dyDescent="0.2">
      <c r="A6" s="27"/>
      <c r="B6" s="28" t="s">
        <v>64</v>
      </c>
      <c r="C6" s="45">
        <v>10</v>
      </c>
      <c r="D6" s="77" t="str">
        <f>IF(C6&gt;planilha!L5,A16,A17)</f>
        <v xml:space="preserve"> </v>
      </c>
      <c r="E6" s="77"/>
      <c r="F6" s="77"/>
      <c r="G6" s="77"/>
      <c r="H6" s="27"/>
    </row>
    <row r="7" spans="1:8" ht="27" customHeight="1" x14ac:dyDescent="0.2">
      <c r="A7" s="27"/>
      <c r="B7" s="27"/>
      <c r="C7" s="79"/>
      <c r="D7" s="77"/>
      <c r="E7" s="77"/>
      <c r="F7" s="77"/>
      <c r="G7" s="77"/>
      <c r="H7" s="27"/>
    </row>
    <row r="8" spans="1:8" ht="27" customHeight="1" x14ac:dyDescent="0.2">
      <c r="A8" s="27"/>
      <c r="B8" s="27"/>
      <c r="C8" s="79"/>
      <c r="D8" s="77"/>
      <c r="E8" s="77"/>
      <c r="F8" s="77"/>
      <c r="G8" s="77"/>
      <c r="H8" s="27"/>
    </row>
    <row r="9" spans="1:8" ht="15.75" customHeight="1" x14ac:dyDescent="0.2">
      <c r="A9" s="27"/>
      <c r="B9" s="27"/>
      <c r="C9" s="27"/>
      <c r="D9" s="27"/>
      <c r="E9" s="27"/>
      <c r="F9" s="27"/>
      <c r="G9" s="27"/>
      <c r="H9" s="27"/>
    </row>
    <row r="10" spans="1:8" ht="31.5" customHeight="1" x14ac:dyDescent="0.2">
      <c r="A10" s="27"/>
      <c r="B10" s="31" t="s">
        <v>65</v>
      </c>
      <c r="C10" s="42">
        <f>C4</f>
        <v>50000</v>
      </c>
      <c r="D10" s="43" t="s">
        <v>46</v>
      </c>
      <c r="E10" s="42">
        <f>C6</f>
        <v>10</v>
      </c>
      <c r="F10" s="44" t="s">
        <v>82</v>
      </c>
      <c r="G10" s="27"/>
      <c r="H10" s="27"/>
    </row>
    <row r="11" spans="1:8" ht="32.25" customHeight="1" x14ac:dyDescent="0.2">
      <c r="A11" s="27"/>
      <c r="B11" s="76" t="s">
        <v>67</v>
      </c>
      <c r="C11" s="76"/>
      <c r="D11" s="76"/>
      <c r="E11" s="75" t="e">
        <f>planilha!I10</f>
        <v>#VALUE!</v>
      </c>
      <c r="F11" s="75"/>
      <c r="G11" s="27"/>
      <c r="H11" s="27"/>
    </row>
    <row r="12" spans="1:8" ht="15.75" customHeight="1" x14ac:dyDescent="0.2">
      <c r="A12" s="27"/>
      <c r="B12" s="27"/>
      <c r="C12" s="27"/>
      <c r="D12" s="27"/>
      <c r="E12" s="27"/>
      <c r="F12" s="27"/>
      <c r="G12" s="27"/>
      <c r="H12" s="27"/>
    </row>
    <row r="13" spans="1:8" ht="21" customHeight="1" x14ac:dyDescent="0.25">
      <c r="A13" s="27"/>
      <c r="B13" s="74" t="s">
        <v>81</v>
      </c>
      <c r="C13" s="74"/>
      <c r="D13" s="74"/>
      <c r="E13" s="78">
        <f>planilha!M5</f>
        <v>0</v>
      </c>
      <c r="F13" s="78"/>
      <c r="G13" s="27"/>
      <c r="H13" s="27"/>
    </row>
    <row r="14" spans="1:8" ht="15.75" customHeight="1" x14ac:dyDescent="0.2">
      <c r="A14" s="27"/>
      <c r="B14" s="61" t="s">
        <v>89</v>
      </c>
      <c r="C14" s="27"/>
      <c r="D14" s="27"/>
      <c r="E14" s="27"/>
      <c r="F14" s="27"/>
      <c r="G14" s="27"/>
      <c r="H14" s="27"/>
    </row>
    <row r="15" spans="1:8" ht="66" customHeight="1" x14ac:dyDescent="0.2">
      <c r="A15" s="27"/>
      <c r="B15" s="27" t="s">
        <v>75</v>
      </c>
      <c r="C15" s="27"/>
      <c r="D15" s="27"/>
      <c r="E15" s="27"/>
      <c r="F15" s="27"/>
      <c r="G15" s="27"/>
      <c r="H15" s="27"/>
    </row>
    <row r="16" spans="1:8" ht="43.5" hidden="1" customHeight="1" x14ac:dyDescent="0.2">
      <c r="A16" s="73" t="s">
        <v>87</v>
      </c>
      <c r="B16" s="73"/>
      <c r="C16" s="73"/>
      <c r="D16" s="73"/>
      <c r="E16" s="73"/>
    </row>
    <row r="17" spans="1:1" ht="14.25" hidden="1" customHeight="1" x14ac:dyDescent="0.2">
      <c r="A17" s="39" t="s">
        <v>75</v>
      </c>
    </row>
  </sheetData>
  <sheetProtection password="ED41" sheet="1" objects="1" scenarios="1" selectLockedCells="1"/>
  <mergeCells count="9">
    <mergeCell ref="B2:G2"/>
    <mergeCell ref="B1:G1"/>
    <mergeCell ref="A16:E16"/>
    <mergeCell ref="B13:D13"/>
    <mergeCell ref="E11:F11"/>
    <mergeCell ref="B11:D11"/>
    <mergeCell ref="D6:G8"/>
    <mergeCell ref="E13:F13"/>
    <mergeCell ref="C7:C8"/>
  </mergeCells>
  <pageMargins left="0.43307086614173229" right="0.43307086614173229" top="0.35433070866141736" bottom="0.35433070866141736" header="0.31496062992125984" footer="0.31496062992125984"/>
  <pageSetup paperSize="9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2"/>
  <sheetViews>
    <sheetView showGridLines="0" showRowColHeaders="0" workbookViewId="0">
      <selection activeCell="C5" sqref="C5"/>
    </sheetView>
  </sheetViews>
  <sheetFormatPr defaultColWidth="0" defaultRowHeight="15" zeroHeight="1" x14ac:dyDescent="0.25"/>
  <cols>
    <col min="1" max="1" width="12.42578125" customWidth="1"/>
    <col min="2" max="2" width="44" customWidth="1"/>
    <col min="3" max="3" width="22.85546875" customWidth="1"/>
    <col min="4" max="4" width="18" customWidth="1"/>
    <col min="5" max="5" width="6.28515625" customWidth="1"/>
    <col min="6" max="6" width="7.140625" customWidth="1"/>
    <col min="7" max="7" width="15" customWidth="1"/>
    <col min="8" max="8" width="12.42578125" customWidth="1"/>
    <col min="9" max="9" width="9.140625" hidden="1" customWidth="1"/>
    <col min="10" max="11" width="0" hidden="1" customWidth="1"/>
    <col min="12" max="16384" width="9.140625" hidden="1"/>
  </cols>
  <sheetData>
    <row r="1" spans="1:10" ht="105" customHeight="1" x14ac:dyDescent="0.35">
      <c r="A1" s="25"/>
      <c r="B1" s="80" t="s">
        <v>92</v>
      </c>
      <c r="C1" s="72"/>
      <c r="D1" s="72"/>
      <c r="E1" s="72"/>
      <c r="F1" s="72"/>
      <c r="G1" s="72"/>
      <c r="H1" s="25"/>
    </row>
    <row r="2" spans="1:10" ht="11.25" customHeight="1" x14ac:dyDescent="0.25">
      <c r="A2" s="25"/>
      <c r="B2" s="26"/>
      <c r="C2" s="26"/>
      <c r="D2" s="26"/>
      <c r="E2" s="26"/>
      <c r="F2" s="26"/>
      <c r="G2" s="26"/>
      <c r="H2" s="25"/>
    </row>
    <row r="3" spans="1:10" ht="11.25" customHeight="1" x14ac:dyDescent="0.25">
      <c r="A3" s="25"/>
      <c r="B3" s="19"/>
      <c r="C3" s="19"/>
      <c r="D3" s="19"/>
      <c r="E3" s="19"/>
      <c r="F3" s="19"/>
      <c r="G3" s="19"/>
      <c r="H3" s="25"/>
    </row>
    <row r="4" spans="1:10" ht="21.75" customHeight="1" x14ac:dyDescent="0.25">
      <c r="A4" s="25"/>
      <c r="B4" s="27"/>
      <c r="C4" s="27"/>
      <c r="D4" s="27"/>
      <c r="E4" s="27"/>
      <c r="F4" s="27"/>
      <c r="G4" s="27"/>
      <c r="H4" s="27"/>
    </row>
    <row r="5" spans="1:10" ht="26.25" customHeight="1" x14ac:dyDescent="0.25">
      <c r="A5" s="25"/>
      <c r="B5" s="40" t="s">
        <v>62</v>
      </c>
      <c r="C5" s="38">
        <v>2000</v>
      </c>
      <c r="D5" s="27"/>
      <c r="E5" s="27"/>
      <c r="F5" s="29"/>
      <c r="G5" s="27"/>
      <c r="H5" s="27"/>
    </row>
    <row r="6" spans="1:10" ht="15" customHeight="1" x14ac:dyDescent="0.25">
      <c r="A6" s="25"/>
      <c r="B6" s="30"/>
      <c r="C6" s="27"/>
      <c r="D6" s="27"/>
      <c r="E6" s="27"/>
      <c r="F6" s="27"/>
      <c r="G6" s="27"/>
      <c r="H6" s="27"/>
    </row>
    <row r="7" spans="1:10" ht="26.25" customHeight="1" x14ac:dyDescent="0.25">
      <c r="A7" s="25"/>
      <c r="B7" s="40" t="s">
        <v>68</v>
      </c>
      <c r="C7" s="21">
        <v>20000</v>
      </c>
      <c r="D7" s="77" t="e">
        <f>IF(planilha!L23&lt;F11,B17,G13)</f>
        <v>#VALUE!</v>
      </c>
      <c r="E7" s="77"/>
      <c r="F7" s="77"/>
      <c r="G7" s="77"/>
      <c r="H7" s="27"/>
    </row>
    <row r="8" spans="1:10" x14ac:dyDescent="0.25">
      <c r="A8" s="25"/>
      <c r="B8" s="27"/>
      <c r="C8" s="27"/>
      <c r="D8" s="77"/>
      <c r="E8" s="77"/>
      <c r="F8" s="77"/>
      <c r="G8" s="77"/>
      <c r="H8" s="27"/>
    </row>
    <row r="9" spans="1:10" ht="22.5" customHeight="1" x14ac:dyDescent="0.25">
      <c r="A9" s="25"/>
      <c r="B9" s="27"/>
      <c r="C9" s="27"/>
      <c r="D9" s="77"/>
      <c r="E9" s="77"/>
      <c r="F9" s="77"/>
      <c r="G9" s="77"/>
      <c r="H9" s="27"/>
    </row>
    <row r="10" spans="1:10" ht="31.5" customHeight="1" x14ac:dyDescent="0.25">
      <c r="A10" s="25"/>
      <c r="B10" s="31" t="s">
        <v>69</v>
      </c>
      <c r="C10" s="35">
        <f>C7</f>
        <v>20000</v>
      </c>
      <c r="D10" s="83" t="s">
        <v>66</v>
      </c>
      <c r="E10" s="83"/>
      <c r="F10" s="27"/>
      <c r="G10" s="27"/>
      <c r="H10" s="27"/>
    </row>
    <row r="11" spans="1:10" ht="32.25" customHeight="1" x14ac:dyDescent="0.25">
      <c r="A11" s="25"/>
      <c r="B11" s="32" t="s">
        <v>83</v>
      </c>
      <c r="C11" s="37">
        <f>C5</f>
        <v>2000</v>
      </c>
      <c r="D11" s="82" t="s">
        <v>70</v>
      </c>
      <c r="E11" s="82"/>
      <c r="F11" s="23" t="e">
        <f>planilha!I29</f>
        <v>#VALUE!</v>
      </c>
      <c r="G11" s="22" t="s">
        <v>36</v>
      </c>
      <c r="H11" s="33"/>
    </row>
    <row r="12" spans="1:10" ht="26.25" customHeight="1" x14ac:dyDescent="0.25">
      <c r="A12" s="25"/>
      <c r="B12" s="27"/>
      <c r="C12" s="27"/>
      <c r="D12" s="27"/>
      <c r="E12" s="27"/>
      <c r="F12" s="27"/>
      <c r="G12" s="27"/>
      <c r="H12" s="27"/>
    </row>
    <row r="13" spans="1:10" ht="26.25" customHeight="1" x14ac:dyDescent="0.25">
      <c r="A13" s="25"/>
      <c r="B13" s="74" t="s">
        <v>81</v>
      </c>
      <c r="C13" s="74"/>
      <c r="D13" s="36">
        <f>planilha!M23</f>
        <v>0</v>
      </c>
      <c r="E13" s="34"/>
      <c r="F13" s="27" t="s">
        <v>75</v>
      </c>
      <c r="G13" s="27" t="s">
        <v>75</v>
      </c>
      <c r="H13" s="27"/>
      <c r="I13" s="19"/>
      <c r="J13" s="19"/>
    </row>
    <row r="14" spans="1:10" ht="26.25" customHeight="1" x14ac:dyDescent="0.25">
      <c r="A14" s="63"/>
      <c r="B14" s="84" t="s">
        <v>89</v>
      </c>
      <c r="C14" s="85"/>
      <c r="D14" s="85"/>
      <c r="E14" s="85"/>
      <c r="F14" s="85"/>
      <c r="G14" s="85"/>
      <c r="H14" s="64"/>
      <c r="I14" s="19"/>
      <c r="J14" s="19"/>
    </row>
    <row r="15" spans="1:10" ht="26.25" customHeight="1" x14ac:dyDescent="0.25">
      <c r="A15" s="63"/>
      <c r="B15" s="85"/>
      <c r="C15" s="85"/>
      <c r="D15" s="85"/>
      <c r="E15" s="85"/>
      <c r="F15" s="85"/>
      <c r="G15" s="85"/>
      <c r="H15" s="64"/>
      <c r="I15" s="19"/>
      <c r="J15" s="19"/>
    </row>
    <row r="16" spans="1:10" ht="26.25" customHeight="1" x14ac:dyDescent="0.25">
      <c r="A16" s="63"/>
      <c r="B16" s="65"/>
      <c r="C16" s="65"/>
      <c r="D16" s="65"/>
      <c r="E16" s="65"/>
      <c r="F16" s="65"/>
      <c r="G16" s="65"/>
      <c r="H16" s="64"/>
    </row>
    <row r="17" spans="1:8" hidden="1" x14ac:dyDescent="0.25">
      <c r="A17" s="18"/>
      <c r="B17" s="81" t="s">
        <v>86</v>
      </c>
      <c r="C17" s="81"/>
      <c r="D17" s="81"/>
      <c r="E17" s="81"/>
      <c r="F17" s="81"/>
      <c r="G17" s="81"/>
      <c r="H17" s="18"/>
    </row>
    <row r="18" spans="1:8" ht="18.75" hidden="1" customHeight="1" x14ac:dyDescent="0.25">
      <c r="A18" s="18"/>
      <c r="B18" s="81"/>
      <c r="C18" s="81"/>
      <c r="D18" s="81"/>
      <c r="E18" s="81"/>
      <c r="F18" s="81"/>
      <c r="G18" s="81"/>
      <c r="H18" s="18"/>
    </row>
    <row r="19" spans="1:8" hidden="1" x14ac:dyDescent="0.25">
      <c r="A19" s="18"/>
      <c r="B19" s="18"/>
      <c r="C19" s="18"/>
      <c r="D19" s="18"/>
      <c r="E19" s="18"/>
      <c r="F19" s="18"/>
      <c r="G19" s="18"/>
      <c r="H19" s="18"/>
    </row>
    <row r="20" spans="1:8" hidden="1" x14ac:dyDescent="0.25"/>
    <row r="21" spans="1:8" hidden="1" x14ac:dyDescent="0.25"/>
    <row r="22" spans="1:8" hidden="1" x14ac:dyDescent="0.25"/>
  </sheetData>
  <sheetProtection password="ED41" sheet="1" objects="1" scenarios="1" selectLockedCells="1"/>
  <mergeCells count="7">
    <mergeCell ref="B1:G1"/>
    <mergeCell ref="B17:G18"/>
    <mergeCell ref="D11:E11"/>
    <mergeCell ref="B13:C13"/>
    <mergeCell ref="D10:E10"/>
    <mergeCell ref="B14:G15"/>
    <mergeCell ref="D7:G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1"/>
  <sheetViews>
    <sheetView showGridLines="0" showRowColHeaders="0" workbookViewId="0">
      <selection activeCell="D5" sqref="D5"/>
    </sheetView>
  </sheetViews>
  <sheetFormatPr defaultColWidth="0" defaultRowHeight="15" zeroHeight="1" x14ac:dyDescent="0.25"/>
  <cols>
    <col min="1" max="1" width="12.42578125" style="19" customWidth="1"/>
    <col min="2" max="2" width="25" style="19" customWidth="1"/>
    <col min="3" max="3" width="10" style="19" customWidth="1"/>
    <col min="4" max="4" width="20" style="19" customWidth="1"/>
    <col min="5" max="5" width="19.28515625" style="19" customWidth="1"/>
    <col min="6" max="6" width="13.5703125" style="19" customWidth="1"/>
    <col min="7" max="7" width="7" style="19" customWidth="1"/>
    <col min="8" max="8" width="19.28515625" style="19" customWidth="1"/>
    <col min="9" max="9" width="12.42578125" style="19" customWidth="1"/>
    <col min="10" max="16384" width="9.140625" style="19" hidden="1"/>
  </cols>
  <sheetData>
    <row r="1" spans="1:9" ht="105" customHeight="1" x14ac:dyDescent="0.45">
      <c r="A1" s="25"/>
      <c r="B1" s="72" t="s">
        <v>93</v>
      </c>
      <c r="C1" s="86"/>
      <c r="D1" s="86"/>
      <c r="E1" s="86"/>
      <c r="F1" s="86"/>
      <c r="G1" s="86"/>
      <c r="H1" s="86"/>
      <c r="I1" s="25"/>
    </row>
    <row r="2" spans="1:9" ht="11.25" customHeight="1" x14ac:dyDescent="0.25">
      <c r="A2" s="25"/>
      <c r="B2" s="89"/>
      <c r="C2" s="89"/>
      <c r="D2" s="89"/>
      <c r="E2" s="89"/>
      <c r="F2" s="89"/>
      <c r="G2" s="89"/>
      <c r="H2" s="89"/>
      <c r="I2" s="25"/>
    </row>
    <row r="3" spans="1:9" ht="11.25" customHeight="1" x14ac:dyDescent="0.25">
      <c r="A3" s="25"/>
      <c r="B3" s="89"/>
      <c r="C3" s="89"/>
      <c r="D3" s="89"/>
      <c r="E3" s="89"/>
      <c r="F3" s="89"/>
      <c r="G3" s="89"/>
      <c r="H3" s="89"/>
      <c r="I3" s="25"/>
    </row>
    <row r="4" spans="1:9" s="39" customFormat="1" ht="11.25" customHeight="1" x14ac:dyDescent="0.25">
      <c r="A4" s="25"/>
      <c r="B4" s="27"/>
      <c r="C4" s="27"/>
      <c r="D4" s="27"/>
      <c r="E4" s="27"/>
      <c r="F4" s="27"/>
      <c r="G4" s="27"/>
      <c r="H4" s="27"/>
      <c r="I4" s="27"/>
    </row>
    <row r="5" spans="1:9" s="39" customFormat="1" ht="26.25" customHeight="1" x14ac:dyDescent="0.25">
      <c r="A5" s="25"/>
      <c r="B5" s="28" t="s">
        <v>84</v>
      </c>
      <c r="C5" s="27"/>
      <c r="D5" s="54">
        <v>2000</v>
      </c>
      <c r="E5" s="27"/>
      <c r="F5" s="27"/>
      <c r="G5" s="29"/>
      <c r="H5" s="29"/>
      <c r="I5" s="27"/>
    </row>
    <row r="6" spans="1:9" s="39" customFormat="1" ht="15" customHeight="1" x14ac:dyDescent="0.25">
      <c r="A6" s="25"/>
      <c r="B6" s="30"/>
      <c r="C6" s="27"/>
      <c r="D6" s="27"/>
      <c r="E6" s="27"/>
      <c r="F6" s="27"/>
      <c r="G6" s="27"/>
      <c r="H6" s="27"/>
      <c r="I6" s="27"/>
    </row>
    <row r="7" spans="1:9" s="39" customFormat="1" ht="26.25" customHeight="1" x14ac:dyDescent="0.25">
      <c r="A7" s="25"/>
      <c r="B7" s="28" t="s">
        <v>71</v>
      </c>
      <c r="C7" s="27"/>
      <c r="D7" s="45">
        <v>30</v>
      </c>
      <c r="E7" s="77" t="str">
        <f>IF(D7&gt;planilha!L14,A20,A21)</f>
        <v xml:space="preserve"> </v>
      </c>
      <c r="F7" s="77"/>
      <c r="G7" s="77"/>
      <c r="H7" s="77"/>
      <c r="I7" s="27" t="s">
        <v>75</v>
      </c>
    </row>
    <row r="8" spans="1:9" s="39" customFormat="1" ht="15.75" customHeight="1" x14ac:dyDescent="0.25">
      <c r="A8" s="25"/>
      <c r="B8" s="27"/>
      <c r="C8" s="27"/>
      <c r="D8" s="27"/>
      <c r="E8" s="77"/>
      <c r="F8" s="77"/>
      <c r="G8" s="77"/>
      <c r="H8" s="77"/>
      <c r="I8" s="27"/>
    </row>
    <row r="9" spans="1:9" s="39" customFormat="1" ht="15.75" customHeight="1" x14ac:dyDescent="0.25">
      <c r="A9" s="25"/>
      <c r="B9" s="27"/>
      <c r="C9" s="27"/>
      <c r="D9" s="27"/>
      <c r="E9" s="77"/>
      <c r="F9" s="77"/>
      <c r="G9" s="77"/>
      <c r="H9" s="77"/>
      <c r="I9" s="27"/>
    </row>
    <row r="10" spans="1:9" s="39" customFormat="1" ht="15.75" customHeight="1" x14ac:dyDescent="0.25">
      <c r="A10" s="25"/>
      <c r="B10" s="27"/>
      <c r="C10" s="27"/>
      <c r="D10" s="27"/>
      <c r="E10" s="77"/>
      <c r="F10" s="77"/>
      <c r="G10" s="77"/>
      <c r="H10" s="77"/>
      <c r="I10" s="27"/>
    </row>
    <row r="11" spans="1:9" s="39" customFormat="1" ht="15" customHeight="1" x14ac:dyDescent="0.25">
      <c r="A11" s="25"/>
      <c r="B11" s="27"/>
      <c r="C11" s="27"/>
      <c r="D11" s="27"/>
      <c r="E11" s="46"/>
      <c r="F11" s="46"/>
      <c r="G11" s="46"/>
      <c r="H11" s="46"/>
      <c r="I11" s="27"/>
    </row>
    <row r="12" spans="1:9" s="39" customFormat="1" ht="28.5" customHeight="1" x14ac:dyDescent="0.25">
      <c r="A12" s="25"/>
      <c r="B12" s="88" t="s">
        <v>72</v>
      </c>
      <c r="C12" s="88"/>
      <c r="D12" s="88"/>
      <c r="E12" s="47">
        <f>D5</f>
        <v>2000</v>
      </c>
      <c r="F12" s="48" t="s">
        <v>73</v>
      </c>
      <c r="G12" s="49">
        <f>D7</f>
        <v>30</v>
      </c>
      <c r="H12" s="43" t="s">
        <v>36</v>
      </c>
      <c r="I12" s="27"/>
    </row>
    <row r="13" spans="1:9" s="39" customFormat="1" ht="32.25" customHeight="1" x14ac:dyDescent="0.25">
      <c r="A13" s="25"/>
      <c r="B13" s="87" t="s">
        <v>74</v>
      </c>
      <c r="C13" s="87"/>
      <c r="D13" s="66" t="e">
        <f>planilha!I19</f>
        <v>#VALUE!</v>
      </c>
      <c r="E13" s="50" t="s">
        <v>66</v>
      </c>
      <c r="F13" s="51"/>
      <c r="G13" s="27"/>
      <c r="H13" s="27"/>
      <c r="I13" s="27"/>
    </row>
    <row r="14" spans="1:9" s="39" customFormat="1" ht="18.75" customHeight="1" x14ac:dyDescent="0.25">
      <c r="A14" s="25"/>
      <c r="B14" s="60" t="s">
        <v>89</v>
      </c>
      <c r="C14" s="27"/>
      <c r="D14" s="27"/>
      <c r="E14" s="27"/>
      <c r="F14" s="27"/>
      <c r="G14" s="27"/>
      <c r="H14" s="27"/>
      <c r="I14" s="27"/>
    </row>
    <row r="15" spans="1:9" s="39" customFormat="1" ht="21" customHeight="1" x14ac:dyDescent="0.25">
      <c r="A15" s="25"/>
      <c r="B15" s="24"/>
      <c r="C15" s="24"/>
      <c r="D15" s="24"/>
      <c r="E15" s="52" t="s">
        <v>81</v>
      </c>
      <c r="F15" s="53">
        <f>planilha!M5</f>
        <v>0</v>
      </c>
      <c r="G15" s="27"/>
      <c r="H15" s="27"/>
      <c r="I15" s="27"/>
    </row>
    <row r="16" spans="1:9" s="39" customFormat="1" ht="15.75" customHeight="1" x14ac:dyDescent="0.25">
      <c r="A16" s="25"/>
      <c r="I16" s="27"/>
    </row>
    <row r="17" spans="1:9" s="39" customFormat="1" ht="65.25" customHeight="1" x14ac:dyDescent="0.25">
      <c r="A17" s="25"/>
      <c r="B17" s="27"/>
      <c r="C17" s="27"/>
      <c r="D17" s="27"/>
      <c r="E17" s="27"/>
      <c r="F17" s="27"/>
      <c r="G17" s="27"/>
      <c r="H17" s="27"/>
      <c r="I17" s="27"/>
    </row>
    <row r="18" spans="1:9" hidden="1" x14ac:dyDescent="0.25">
      <c r="A18" s="25"/>
      <c r="B18" s="25"/>
      <c r="C18" s="25"/>
      <c r="D18" s="25"/>
      <c r="E18" s="25"/>
      <c r="F18" s="25"/>
      <c r="G18" s="25"/>
      <c r="H18" s="25"/>
      <c r="I18" s="25"/>
    </row>
    <row r="19" spans="1:9" hidden="1" x14ac:dyDescent="0.25"/>
    <row r="20" spans="1:9" hidden="1" x14ac:dyDescent="0.25">
      <c r="A20" s="73" t="s">
        <v>87</v>
      </c>
      <c r="B20" s="90"/>
      <c r="C20" s="90"/>
      <c r="D20" s="90"/>
      <c r="E20" s="90"/>
      <c r="F20" s="90"/>
      <c r="G20" s="90"/>
    </row>
    <row r="21" spans="1:9" hidden="1" x14ac:dyDescent="0.25">
      <c r="A21" s="19" t="s">
        <v>75</v>
      </c>
    </row>
  </sheetData>
  <sheetProtection password="ED41" sheet="1" objects="1" scenarios="1" selectLockedCells="1"/>
  <mergeCells count="6">
    <mergeCell ref="B1:H1"/>
    <mergeCell ref="B13:C13"/>
    <mergeCell ref="B12:D12"/>
    <mergeCell ref="B2:H3"/>
    <mergeCell ref="A20:G20"/>
    <mergeCell ref="E7:H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2:M193"/>
  <sheetViews>
    <sheetView showGridLines="0" topLeftCell="B1" workbookViewId="0">
      <selection activeCell="I24" sqref="I24"/>
    </sheetView>
  </sheetViews>
  <sheetFormatPr defaultRowHeight="15" x14ac:dyDescent="0.25"/>
  <cols>
    <col min="1" max="1" width="77.7109375" style="1" customWidth="1"/>
    <col min="2" max="2" width="15.140625" customWidth="1"/>
    <col min="3" max="3" width="13.140625" customWidth="1"/>
    <col min="4" max="5" width="18.28515625" customWidth="1"/>
    <col min="6" max="6" width="3.7109375" customWidth="1"/>
    <col min="8" max="8" width="49.140625" customWidth="1"/>
    <col min="9" max="9" width="14.140625" customWidth="1"/>
    <col min="10" max="10" width="17.5703125" customWidth="1"/>
    <col min="11" max="11" width="4.5703125" customWidth="1"/>
    <col min="12" max="12" width="7.7109375" customWidth="1"/>
    <col min="13" max="13" width="17.5703125" customWidth="1"/>
  </cols>
  <sheetData>
    <row r="2" spans="1:13" x14ac:dyDescent="0.25">
      <c r="H2" t="s">
        <v>38</v>
      </c>
      <c r="I2">
        <f>'tela inicial'!G3</f>
        <v>0</v>
      </c>
    </row>
    <row r="3" spans="1:13" ht="31.5" customHeight="1" x14ac:dyDescent="0.25">
      <c r="A3" s="3" t="s">
        <v>88</v>
      </c>
      <c r="B3" s="4" t="s">
        <v>48</v>
      </c>
      <c r="C3" s="4" t="s">
        <v>0</v>
      </c>
      <c r="D3" s="4" t="s">
        <v>60</v>
      </c>
      <c r="E3" s="4"/>
      <c r="G3" s="7" t="s">
        <v>51</v>
      </c>
      <c r="H3" s="7" t="s">
        <v>56</v>
      </c>
      <c r="I3" s="7"/>
      <c r="J3" s="7"/>
    </row>
    <row r="4" spans="1:13" x14ac:dyDescent="0.25">
      <c r="A4" s="92" t="s">
        <v>29</v>
      </c>
      <c r="B4" s="6">
        <f>1*$I$2</f>
        <v>0</v>
      </c>
      <c r="C4" s="104">
        <v>1</v>
      </c>
      <c r="D4" s="116">
        <v>24</v>
      </c>
      <c r="E4" s="2" t="s">
        <v>78</v>
      </c>
      <c r="G4" s="7"/>
      <c r="H4" s="7" t="s">
        <v>61</v>
      </c>
      <c r="I4" s="8" t="s">
        <v>48</v>
      </c>
      <c r="J4" s="7" t="s">
        <v>58</v>
      </c>
      <c r="K4" s="7"/>
      <c r="L4" s="91" t="s">
        <v>60</v>
      </c>
      <c r="M4" s="91"/>
    </row>
    <row r="5" spans="1:13" x14ac:dyDescent="0.25">
      <c r="A5" s="92" t="s">
        <v>30</v>
      </c>
      <c r="B5" s="6">
        <f t="shared" ref="B5:B68" si="0">1*$I$2</f>
        <v>0</v>
      </c>
      <c r="C5" s="104">
        <v>1</v>
      </c>
      <c r="D5" s="116">
        <v>24</v>
      </c>
      <c r="E5" s="2" t="s">
        <v>78</v>
      </c>
      <c r="G5" s="7" t="s">
        <v>39</v>
      </c>
      <c r="H5" s="7" t="str">
        <f>'tela inicial'!G5</f>
        <v xml:space="preserve"> - selecione seu cartão -</v>
      </c>
      <c r="I5" s="16" t="str">
        <f>VLOOKUP(H5,A3:C193,2,0)</f>
        <v>Real gasto</v>
      </c>
      <c r="J5" s="10" t="str">
        <f>VLOOKUP(H5,A3:C193,3,0)</f>
        <v>acumula em pontos</v>
      </c>
      <c r="K5" s="8"/>
      <c r="L5" s="10" t="str">
        <f>VLOOKUP(H5,A3:E193,4,0)</f>
        <v>validade em meses</v>
      </c>
      <c r="M5" s="10">
        <f>VLOOKUP(H5,A3:E193,5,0)</f>
        <v>0</v>
      </c>
    </row>
    <row r="6" spans="1:13" x14ac:dyDescent="0.25">
      <c r="A6" s="92" t="s">
        <v>31</v>
      </c>
      <c r="B6" s="6">
        <f t="shared" si="0"/>
        <v>0</v>
      </c>
      <c r="C6" s="104">
        <v>1.33</v>
      </c>
      <c r="D6" s="116">
        <v>24</v>
      </c>
      <c r="E6" s="2" t="s">
        <v>78</v>
      </c>
      <c r="G6" s="9" t="s">
        <v>39</v>
      </c>
      <c r="H6" s="7" t="s">
        <v>35</v>
      </c>
      <c r="I6" s="12">
        <f>'quanto preciso gastar'!C4</f>
        <v>50000</v>
      </c>
      <c r="J6" s="7" t="s">
        <v>46</v>
      </c>
      <c r="K6" s="12">
        <f>'quanto preciso gastar'!C6</f>
        <v>10</v>
      </c>
      <c r="L6" s="12"/>
      <c r="M6" s="7"/>
    </row>
    <row r="7" spans="1:13" x14ac:dyDescent="0.25">
      <c r="A7" s="92" t="s">
        <v>32</v>
      </c>
      <c r="B7" s="6">
        <f t="shared" si="0"/>
        <v>0</v>
      </c>
      <c r="C7" s="104">
        <v>1.33</v>
      </c>
      <c r="D7" s="116">
        <v>24</v>
      </c>
      <c r="E7" s="2" t="s">
        <v>78</v>
      </c>
      <c r="I7" s="5"/>
      <c r="K7" s="5"/>
      <c r="L7" s="5"/>
    </row>
    <row r="8" spans="1:13" x14ac:dyDescent="0.25">
      <c r="A8" s="92" t="s">
        <v>33</v>
      </c>
      <c r="B8" s="6">
        <f t="shared" si="0"/>
        <v>0</v>
      </c>
      <c r="C8" s="104">
        <v>1.5</v>
      </c>
      <c r="D8" s="116">
        <v>24</v>
      </c>
      <c r="E8" s="2" t="s">
        <v>78</v>
      </c>
      <c r="G8" t="s">
        <v>40</v>
      </c>
      <c r="H8" t="s">
        <v>49</v>
      </c>
      <c r="I8" s="13">
        <f>I6/K6</f>
        <v>5000</v>
      </c>
      <c r="K8" s="5"/>
      <c r="L8" s="5"/>
    </row>
    <row r="9" spans="1:13" x14ac:dyDescent="0.25">
      <c r="A9" s="92" t="s">
        <v>34</v>
      </c>
      <c r="B9" s="6">
        <f t="shared" si="0"/>
        <v>0</v>
      </c>
      <c r="C9" s="104">
        <v>1.5</v>
      </c>
      <c r="D9" s="116">
        <v>24</v>
      </c>
      <c r="E9" s="2" t="s">
        <v>78</v>
      </c>
      <c r="G9" t="s">
        <v>40</v>
      </c>
      <c r="H9" t="s">
        <v>47</v>
      </c>
      <c r="I9" s="14" t="e">
        <f>I8/J5</f>
        <v>#VALUE!</v>
      </c>
      <c r="K9" s="5"/>
      <c r="L9" s="5"/>
    </row>
    <row r="10" spans="1:13" x14ac:dyDescent="0.25">
      <c r="A10" s="92" t="s">
        <v>246</v>
      </c>
      <c r="B10" s="6">
        <f t="shared" si="0"/>
        <v>0</v>
      </c>
      <c r="C10" s="104">
        <v>1</v>
      </c>
      <c r="D10" s="116">
        <v>24</v>
      </c>
      <c r="E10" s="2" t="s">
        <v>78</v>
      </c>
      <c r="G10" t="s">
        <v>40</v>
      </c>
      <c r="H10" t="s">
        <v>37</v>
      </c>
      <c r="I10" s="15" t="e">
        <f>I9*I5</f>
        <v>#VALUE!</v>
      </c>
      <c r="K10" s="5"/>
      <c r="L10" s="5"/>
    </row>
    <row r="11" spans="1:13" x14ac:dyDescent="0.25">
      <c r="A11" s="92" t="s">
        <v>249</v>
      </c>
      <c r="B11" s="6">
        <f t="shared" si="0"/>
        <v>0</v>
      </c>
      <c r="C11" s="104">
        <v>1.5</v>
      </c>
      <c r="D11" s="116">
        <v>24</v>
      </c>
      <c r="E11" s="2" t="s">
        <v>78</v>
      </c>
      <c r="I11" s="5"/>
      <c r="K11" s="5"/>
      <c r="L11" s="5"/>
    </row>
    <row r="12" spans="1:13" x14ac:dyDescent="0.25">
      <c r="A12" s="92" t="s">
        <v>245</v>
      </c>
      <c r="B12" s="6">
        <f t="shared" si="0"/>
        <v>0</v>
      </c>
      <c r="C12" s="104">
        <v>1.33</v>
      </c>
      <c r="D12" s="116">
        <v>24</v>
      </c>
      <c r="E12" s="2" t="s">
        <v>78</v>
      </c>
      <c r="G12" s="7" t="s">
        <v>52</v>
      </c>
      <c r="H12" s="7" t="s">
        <v>55</v>
      </c>
      <c r="I12" s="8"/>
      <c r="K12" s="5"/>
      <c r="L12" s="5"/>
    </row>
    <row r="13" spans="1:13" x14ac:dyDescent="0.25">
      <c r="A13" s="92" t="s">
        <v>247</v>
      </c>
      <c r="B13" s="6">
        <f t="shared" si="0"/>
        <v>0</v>
      </c>
      <c r="C13" s="104">
        <v>2</v>
      </c>
      <c r="D13" s="116">
        <v>24</v>
      </c>
      <c r="E13" s="2" t="s">
        <v>78</v>
      </c>
      <c r="G13" s="7"/>
      <c r="H13" s="7"/>
      <c r="I13" s="8" t="s">
        <v>48</v>
      </c>
      <c r="J13" s="7" t="s">
        <v>58</v>
      </c>
      <c r="K13" s="8"/>
      <c r="L13" s="91" t="s">
        <v>60</v>
      </c>
      <c r="M13" s="91"/>
    </row>
    <row r="14" spans="1:13" x14ac:dyDescent="0.25">
      <c r="A14" s="92" t="s">
        <v>244</v>
      </c>
      <c r="B14" s="6">
        <f t="shared" si="0"/>
        <v>0</v>
      </c>
      <c r="C14" s="104">
        <v>1.5</v>
      </c>
      <c r="D14" s="116">
        <v>24</v>
      </c>
      <c r="E14" s="2" t="s">
        <v>78</v>
      </c>
      <c r="G14" s="7" t="s">
        <v>39</v>
      </c>
      <c r="H14" s="7" t="str">
        <f>'tela inicial'!$G$5</f>
        <v xml:space="preserve"> - selecione seu cartão -</v>
      </c>
      <c r="I14" s="11" t="str">
        <f>VLOOKUP(H14,A3:C193,2,0)</f>
        <v>Real gasto</v>
      </c>
      <c r="J14" s="7" t="str">
        <f>VLOOKUP(H14,A3:C193,3,0)</f>
        <v>acumula em pontos</v>
      </c>
      <c r="K14" s="8"/>
      <c r="L14" s="10" t="str">
        <f>VLOOKUP(H14,A3:E193,4,0)</f>
        <v>validade em meses</v>
      </c>
      <c r="M14" s="10">
        <f>VLOOKUP(H14,A3:E193,5,0)</f>
        <v>0</v>
      </c>
    </row>
    <row r="15" spans="1:13" x14ac:dyDescent="0.25">
      <c r="A15" s="92" t="s">
        <v>248</v>
      </c>
      <c r="B15" s="6">
        <f t="shared" si="0"/>
        <v>0</v>
      </c>
      <c r="C15" s="104">
        <v>2.5</v>
      </c>
      <c r="D15" s="116">
        <v>24</v>
      </c>
      <c r="E15" s="2" t="s">
        <v>78</v>
      </c>
      <c r="G15" s="9" t="s">
        <v>39</v>
      </c>
      <c r="H15" s="7" t="s">
        <v>62</v>
      </c>
      <c r="I15" s="16">
        <f>'quanto eu acumulo'!D5</f>
        <v>2000</v>
      </c>
      <c r="J15" s="8" t="s">
        <v>45</v>
      </c>
      <c r="K15" s="12">
        <f>'quanto eu acumulo'!D7</f>
        <v>30</v>
      </c>
      <c r="L15" s="12"/>
      <c r="M15" s="7"/>
    </row>
    <row r="16" spans="1:13" x14ac:dyDescent="0.25">
      <c r="A16" s="92" t="s">
        <v>1</v>
      </c>
      <c r="B16" s="6">
        <f t="shared" si="0"/>
        <v>0</v>
      </c>
      <c r="C16" s="104">
        <v>1</v>
      </c>
      <c r="D16" s="116">
        <v>24</v>
      </c>
      <c r="E16" s="2" t="s">
        <v>78</v>
      </c>
      <c r="I16" s="5"/>
    </row>
    <row r="17" spans="1:13" x14ac:dyDescent="0.25">
      <c r="A17" s="92" t="s">
        <v>41</v>
      </c>
      <c r="B17" s="6">
        <f t="shared" si="0"/>
        <v>0</v>
      </c>
      <c r="C17" s="104">
        <v>1</v>
      </c>
      <c r="D17" s="116">
        <v>24</v>
      </c>
      <c r="E17" s="2" t="s">
        <v>78</v>
      </c>
      <c r="G17" t="s">
        <v>40</v>
      </c>
      <c r="H17" t="s">
        <v>50</v>
      </c>
      <c r="I17" s="14" t="e">
        <f>(I15/I14)</f>
        <v>#VALUE!</v>
      </c>
    </row>
    <row r="18" spans="1:13" x14ac:dyDescent="0.25">
      <c r="A18" s="92" t="s">
        <v>42</v>
      </c>
      <c r="B18" s="6">
        <f t="shared" si="0"/>
        <v>0</v>
      </c>
      <c r="C18" s="104">
        <v>1</v>
      </c>
      <c r="D18" s="116">
        <v>24</v>
      </c>
      <c r="E18" s="2" t="s">
        <v>78</v>
      </c>
      <c r="G18" t="s">
        <v>40</v>
      </c>
      <c r="H18" t="s">
        <v>43</v>
      </c>
      <c r="I18" s="13" t="e">
        <f>I17*J14</f>
        <v>#VALUE!</v>
      </c>
    </row>
    <row r="19" spans="1:13" x14ac:dyDescent="0.25">
      <c r="A19" s="92" t="s">
        <v>2</v>
      </c>
      <c r="B19" s="6">
        <f t="shared" si="0"/>
        <v>0</v>
      </c>
      <c r="C19" s="104">
        <v>1</v>
      </c>
      <c r="D19" s="116">
        <v>24</v>
      </c>
      <c r="E19" s="2" t="s">
        <v>78</v>
      </c>
      <c r="G19" t="s">
        <v>40</v>
      </c>
      <c r="H19" t="s">
        <v>44</v>
      </c>
      <c r="I19" s="13" t="e">
        <f>I18*K15</f>
        <v>#VALUE!</v>
      </c>
    </row>
    <row r="20" spans="1:13" x14ac:dyDescent="0.25">
      <c r="A20" s="92" t="s">
        <v>3</v>
      </c>
      <c r="B20" s="6">
        <f t="shared" si="0"/>
        <v>0</v>
      </c>
      <c r="C20" s="104">
        <v>1</v>
      </c>
      <c r="D20" s="116">
        <v>24</v>
      </c>
      <c r="E20" s="2" t="s">
        <v>78</v>
      </c>
      <c r="I20" s="5"/>
    </row>
    <row r="21" spans="1:13" x14ac:dyDescent="0.25">
      <c r="A21" s="92" t="s">
        <v>4</v>
      </c>
      <c r="B21" s="6">
        <f t="shared" si="0"/>
        <v>0</v>
      </c>
      <c r="C21" s="104">
        <v>1.5</v>
      </c>
      <c r="D21" s="116">
        <v>36</v>
      </c>
      <c r="E21" s="2" t="s">
        <v>78</v>
      </c>
      <c r="G21" s="7" t="s">
        <v>53</v>
      </c>
      <c r="H21" s="7" t="s">
        <v>54</v>
      </c>
      <c r="I21" s="5"/>
    </row>
    <row r="22" spans="1:13" x14ac:dyDescent="0.25">
      <c r="A22" s="92" t="s">
        <v>5</v>
      </c>
      <c r="B22" s="6">
        <f t="shared" si="0"/>
        <v>0</v>
      </c>
      <c r="C22" s="104">
        <v>1.5</v>
      </c>
      <c r="D22" s="116">
        <v>36</v>
      </c>
      <c r="E22" s="2" t="s">
        <v>78</v>
      </c>
      <c r="G22" s="7"/>
      <c r="H22" s="7"/>
      <c r="I22" s="8" t="s">
        <v>48</v>
      </c>
      <c r="J22" s="7" t="s">
        <v>58</v>
      </c>
      <c r="K22" s="5"/>
      <c r="L22" s="91" t="s">
        <v>60</v>
      </c>
      <c r="M22" s="91"/>
    </row>
    <row r="23" spans="1:13" x14ac:dyDescent="0.25">
      <c r="A23" s="92" t="s">
        <v>95</v>
      </c>
      <c r="B23" s="6">
        <f t="shared" si="0"/>
        <v>0</v>
      </c>
      <c r="C23" s="104">
        <v>2</v>
      </c>
      <c r="D23" s="116">
        <v>36</v>
      </c>
      <c r="E23" s="2" t="s">
        <v>79</v>
      </c>
      <c r="G23" s="7" t="s">
        <v>39</v>
      </c>
      <c r="H23" s="7" t="str">
        <f>'tela inicial'!$G$5</f>
        <v xml:space="preserve"> - selecione seu cartão -</v>
      </c>
      <c r="I23" s="11" t="str">
        <f>VLOOKUP(H23,A3:C193,2,0)</f>
        <v>Real gasto</v>
      </c>
      <c r="J23" s="7" t="str">
        <f>VLOOKUP(H23,A3:C193,3,0)</f>
        <v>acumula em pontos</v>
      </c>
      <c r="K23" s="5"/>
      <c r="L23" s="10" t="str">
        <f>VLOOKUP(H23,A3:E193,4,0)</f>
        <v>validade em meses</v>
      </c>
      <c r="M23" s="10">
        <f>VLOOKUP(H23,A3:E193,5,0)</f>
        <v>0</v>
      </c>
    </row>
    <row r="24" spans="1:13" x14ac:dyDescent="0.25">
      <c r="A24" s="92" t="s">
        <v>6</v>
      </c>
      <c r="B24" s="6">
        <f t="shared" si="0"/>
        <v>0</v>
      </c>
      <c r="C24" s="104">
        <v>2</v>
      </c>
      <c r="D24" s="116">
        <v>36</v>
      </c>
      <c r="E24" s="2" t="s">
        <v>79</v>
      </c>
      <c r="G24" t="s">
        <v>39</v>
      </c>
      <c r="H24" s="7" t="s">
        <v>62</v>
      </c>
      <c r="I24" s="15">
        <f>'quantos meses consigo aculumar'!C5</f>
        <v>2000</v>
      </c>
      <c r="J24" s="5"/>
      <c r="K24" s="5"/>
      <c r="L24" s="5"/>
    </row>
    <row r="25" spans="1:13" x14ac:dyDescent="0.25">
      <c r="A25" s="92" t="s">
        <v>96</v>
      </c>
      <c r="B25" s="6">
        <f t="shared" si="0"/>
        <v>0</v>
      </c>
      <c r="C25" s="104">
        <v>2</v>
      </c>
      <c r="D25" s="116">
        <v>36</v>
      </c>
      <c r="E25" s="2" t="s">
        <v>79</v>
      </c>
      <c r="G25" t="s">
        <v>39</v>
      </c>
      <c r="H25" s="7" t="s">
        <v>63</v>
      </c>
      <c r="I25" s="13">
        <f>'quantos meses consigo aculumar'!C7</f>
        <v>20000</v>
      </c>
      <c r="J25" s="5"/>
    </row>
    <row r="26" spans="1:13" ht="15" customHeight="1" x14ac:dyDescent="0.25">
      <c r="A26" s="92" t="s">
        <v>97</v>
      </c>
      <c r="B26" s="6">
        <f t="shared" si="0"/>
        <v>0</v>
      </c>
      <c r="C26" s="104">
        <v>2</v>
      </c>
      <c r="D26" s="116">
        <v>36</v>
      </c>
      <c r="E26" s="2" t="s">
        <v>79</v>
      </c>
      <c r="I26" s="5"/>
    </row>
    <row r="27" spans="1:13" x14ac:dyDescent="0.25">
      <c r="A27" s="92" t="s">
        <v>98</v>
      </c>
      <c r="B27" s="6">
        <f t="shared" si="0"/>
        <v>0</v>
      </c>
      <c r="C27" s="104">
        <v>1.5</v>
      </c>
      <c r="D27" s="116">
        <v>36</v>
      </c>
      <c r="E27" s="2" t="s">
        <v>79</v>
      </c>
      <c r="G27" t="s">
        <v>40</v>
      </c>
      <c r="H27" t="s">
        <v>50</v>
      </c>
      <c r="I27" s="20" t="e">
        <f>(I24/I23)</f>
        <v>#VALUE!</v>
      </c>
    </row>
    <row r="28" spans="1:13" x14ac:dyDescent="0.25">
      <c r="A28" s="92" t="s">
        <v>99</v>
      </c>
      <c r="B28" s="6">
        <f t="shared" si="0"/>
        <v>0</v>
      </c>
      <c r="C28" s="104">
        <v>1</v>
      </c>
      <c r="D28" s="116">
        <v>24</v>
      </c>
      <c r="E28" s="2" t="s">
        <v>79</v>
      </c>
      <c r="G28" t="s">
        <v>40</v>
      </c>
      <c r="H28" t="s">
        <v>43</v>
      </c>
      <c r="I28" s="132" t="e">
        <f>I27*J23</f>
        <v>#VALUE!</v>
      </c>
    </row>
    <row r="29" spans="1:13" x14ac:dyDescent="0.25">
      <c r="A29" s="92" t="s">
        <v>100</v>
      </c>
      <c r="B29" s="6">
        <f t="shared" si="0"/>
        <v>0</v>
      </c>
      <c r="C29" s="104">
        <v>1</v>
      </c>
      <c r="D29" s="116">
        <v>24</v>
      </c>
      <c r="E29" s="2" t="s">
        <v>79</v>
      </c>
      <c r="G29" t="s">
        <v>40</v>
      </c>
      <c r="H29" t="s">
        <v>57</v>
      </c>
      <c r="I29" s="13" t="e">
        <f>I25/I28</f>
        <v>#VALUE!</v>
      </c>
    </row>
    <row r="30" spans="1:13" x14ac:dyDescent="0.25">
      <c r="A30" s="92" t="s">
        <v>101</v>
      </c>
      <c r="B30" s="6">
        <f t="shared" si="0"/>
        <v>0</v>
      </c>
      <c r="C30" s="104">
        <v>1</v>
      </c>
      <c r="D30" s="116">
        <v>24</v>
      </c>
      <c r="E30" s="2" t="s">
        <v>79</v>
      </c>
    </row>
    <row r="31" spans="1:13" x14ac:dyDescent="0.25">
      <c r="A31" s="92" t="s">
        <v>102</v>
      </c>
      <c r="B31" s="6">
        <f t="shared" si="0"/>
        <v>0</v>
      </c>
      <c r="C31" s="104">
        <v>1</v>
      </c>
      <c r="D31" s="116">
        <v>24</v>
      </c>
      <c r="E31" s="2" t="s">
        <v>79</v>
      </c>
    </row>
    <row r="32" spans="1:13" x14ac:dyDescent="0.25">
      <c r="A32" s="92" t="s">
        <v>103</v>
      </c>
      <c r="B32" s="6">
        <f t="shared" si="0"/>
        <v>0</v>
      </c>
      <c r="C32" s="104">
        <v>1</v>
      </c>
      <c r="D32" s="116">
        <v>24</v>
      </c>
      <c r="E32" s="2" t="s">
        <v>79</v>
      </c>
    </row>
    <row r="33" spans="1:5" x14ac:dyDescent="0.25">
      <c r="A33" s="92" t="s">
        <v>104</v>
      </c>
      <c r="B33" s="6">
        <f t="shared" si="0"/>
        <v>0</v>
      </c>
      <c r="C33" s="104">
        <v>1</v>
      </c>
      <c r="D33" s="116">
        <v>24</v>
      </c>
      <c r="E33" s="2" t="s">
        <v>79</v>
      </c>
    </row>
    <row r="34" spans="1:5" x14ac:dyDescent="0.25">
      <c r="A34" s="92" t="s">
        <v>105</v>
      </c>
      <c r="B34" s="6">
        <f t="shared" si="0"/>
        <v>0</v>
      </c>
      <c r="C34" s="104">
        <v>1</v>
      </c>
      <c r="D34" s="116">
        <v>24</v>
      </c>
      <c r="E34" s="2" t="s">
        <v>78</v>
      </c>
    </row>
    <row r="35" spans="1:5" ht="15" customHeight="1" x14ac:dyDescent="0.25">
      <c r="A35" s="92" t="s">
        <v>106</v>
      </c>
      <c r="B35" s="6">
        <f t="shared" si="0"/>
        <v>0</v>
      </c>
      <c r="C35" s="104">
        <v>1</v>
      </c>
      <c r="D35" s="116">
        <v>24</v>
      </c>
      <c r="E35" s="2" t="s">
        <v>78</v>
      </c>
    </row>
    <row r="36" spans="1:5" x14ac:dyDescent="0.25">
      <c r="A36" s="92" t="s">
        <v>107</v>
      </c>
      <c r="B36" s="6">
        <f t="shared" si="0"/>
        <v>0</v>
      </c>
      <c r="C36" s="104">
        <v>1</v>
      </c>
      <c r="D36" s="116">
        <v>24</v>
      </c>
      <c r="E36" s="2" t="s">
        <v>78</v>
      </c>
    </row>
    <row r="37" spans="1:5" x14ac:dyDescent="0.25">
      <c r="A37" s="92" t="s">
        <v>108</v>
      </c>
      <c r="B37" s="6">
        <f t="shared" si="0"/>
        <v>0</v>
      </c>
      <c r="C37" s="104">
        <v>1</v>
      </c>
      <c r="D37" s="116">
        <v>24</v>
      </c>
      <c r="E37" s="2" t="s">
        <v>78</v>
      </c>
    </row>
    <row r="38" spans="1:5" x14ac:dyDescent="0.25">
      <c r="A38" s="92" t="s">
        <v>109</v>
      </c>
      <c r="B38" s="6">
        <f t="shared" si="0"/>
        <v>0</v>
      </c>
      <c r="C38" s="104">
        <v>1.5</v>
      </c>
      <c r="D38" s="116">
        <v>36</v>
      </c>
      <c r="E38" s="2" t="s">
        <v>78</v>
      </c>
    </row>
    <row r="39" spans="1:5" x14ac:dyDescent="0.25">
      <c r="A39" s="92" t="s">
        <v>110</v>
      </c>
      <c r="B39" s="6">
        <f t="shared" si="0"/>
        <v>0</v>
      </c>
      <c r="C39" s="104">
        <v>1.5</v>
      </c>
      <c r="D39" s="116">
        <v>36</v>
      </c>
      <c r="E39" s="2" t="s">
        <v>78</v>
      </c>
    </row>
    <row r="40" spans="1:5" x14ac:dyDescent="0.25">
      <c r="A40" s="92" t="s">
        <v>111</v>
      </c>
      <c r="B40" s="6">
        <f t="shared" si="0"/>
        <v>0</v>
      </c>
      <c r="C40" s="104">
        <v>1.5</v>
      </c>
      <c r="D40" s="116">
        <v>36</v>
      </c>
      <c r="E40" s="2" t="s">
        <v>78</v>
      </c>
    </row>
    <row r="41" spans="1:5" x14ac:dyDescent="0.25">
      <c r="A41" s="92" t="s">
        <v>112</v>
      </c>
      <c r="B41" s="6">
        <f t="shared" si="0"/>
        <v>0</v>
      </c>
      <c r="C41" s="104">
        <v>1.5</v>
      </c>
      <c r="D41" s="116">
        <v>36</v>
      </c>
      <c r="E41" s="2" t="s">
        <v>78</v>
      </c>
    </row>
    <row r="42" spans="1:5" x14ac:dyDescent="0.25">
      <c r="A42" s="92" t="s">
        <v>113</v>
      </c>
      <c r="B42" s="6">
        <f t="shared" si="0"/>
        <v>0</v>
      </c>
      <c r="C42" s="104">
        <v>2</v>
      </c>
      <c r="D42" s="116">
        <v>36</v>
      </c>
      <c r="E42" s="2" t="s">
        <v>78</v>
      </c>
    </row>
    <row r="43" spans="1:5" x14ac:dyDescent="0.25">
      <c r="A43" s="93" t="s">
        <v>114</v>
      </c>
      <c r="B43" s="6">
        <f t="shared" si="0"/>
        <v>0</v>
      </c>
      <c r="C43" s="105">
        <v>1</v>
      </c>
      <c r="D43" s="117">
        <v>24</v>
      </c>
      <c r="E43" s="2" t="s">
        <v>78</v>
      </c>
    </row>
    <row r="44" spans="1:5" x14ac:dyDescent="0.25">
      <c r="A44" s="92" t="s">
        <v>115</v>
      </c>
      <c r="B44" s="6">
        <f t="shared" si="0"/>
        <v>0</v>
      </c>
      <c r="C44" s="104">
        <v>1</v>
      </c>
      <c r="D44" s="116">
        <v>24</v>
      </c>
      <c r="E44" s="2" t="s">
        <v>78</v>
      </c>
    </row>
    <row r="45" spans="1:5" x14ac:dyDescent="0.25">
      <c r="A45" s="92" t="s">
        <v>116</v>
      </c>
      <c r="B45" s="6">
        <f t="shared" si="0"/>
        <v>0</v>
      </c>
      <c r="C45" s="104">
        <v>1</v>
      </c>
      <c r="D45" s="116">
        <v>24</v>
      </c>
      <c r="E45" s="2" t="s">
        <v>78</v>
      </c>
    </row>
    <row r="46" spans="1:5" x14ac:dyDescent="0.25">
      <c r="A46" s="94" t="s">
        <v>7</v>
      </c>
      <c r="B46" s="6">
        <f t="shared" si="0"/>
        <v>0</v>
      </c>
      <c r="C46" s="106">
        <v>1.35</v>
      </c>
      <c r="D46" s="118">
        <v>36</v>
      </c>
      <c r="E46" s="2" t="s">
        <v>78</v>
      </c>
    </row>
    <row r="47" spans="1:5" x14ac:dyDescent="0.25">
      <c r="A47" s="94" t="s">
        <v>8</v>
      </c>
      <c r="B47" s="6">
        <f t="shared" si="0"/>
        <v>0</v>
      </c>
      <c r="C47" s="106">
        <v>1.5</v>
      </c>
      <c r="D47" s="118">
        <v>36</v>
      </c>
      <c r="E47" s="2" t="s">
        <v>80</v>
      </c>
    </row>
    <row r="48" spans="1:5" x14ac:dyDescent="0.25">
      <c r="A48" s="94" t="s">
        <v>9</v>
      </c>
      <c r="B48" s="6">
        <f t="shared" si="0"/>
        <v>0</v>
      </c>
      <c r="C48" s="106">
        <v>2</v>
      </c>
      <c r="D48" s="118">
        <v>36</v>
      </c>
      <c r="E48" s="2" t="s">
        <v>79</v>
      </c>
    </row>
    <row r="49" spans="1:8" x14ac:dyDescent="0.25">
      <c r="A49" s="94" t="s">
        <v>243</v>
      </c>
      <c r="B49" s="6">
        <f t="shared" si="0"/>
        <v>0</v>
      </c>
      <c r="C49" s="106">
        <v>1.2</v>
      </c>
      <c r="D49" s="118">
        <v>36</v>
      </c>
      <c r="E49" s="2" t="s">
        <v>78</v>
      </c>
      <c r="H49" s="17"/>
    </row>
    <row r="50" spans="1:8" x14ac:dyDescent="0.25">
      <c r="A50" s="94" t="s">
        <v>242</v>
      </c>
      <c r="B50" s="6">
        <f t="shared" si="0"/>
        <v>0</v>
      </c>
      <c r="C50" s="106">
        <v>1.2</v>
      </c>
      <c r="D50" s="118">
        <v>36</v>
      </c>
      <c r="E50" s="2" t="s">
        <v>79</v>
      </c>
    </row>
    <row r="51" spans="1:8" x14ac:dyDescent="0.25">
      <c r="A51" s="94" t="s">
        <v>10</v>
      </c>
      <c r="B51" s="6">
        <f t="shared" si="0"/>
        <v>0</v>
      </c>
      <c r="C51" s="106">
        <v>1.6</v>
      </c>
      <c r="D51" s="118">
        <v>36</v>
      </c>
      <c r="E51" s="2" t="s">
        <v>78</v>
      </c>
    </row>
    <row r="52" spans="1:8" x14ac:dyDescent="0.25">
      <c r="A52" s="94" t="s">
        <v>117</v>
      </c>
      <c r="B52" s="6">
        <f t="shared" si="0"/>
        <v>0</v>
      </c>
      <c r="C52" s="106">
        <v>2</v>
      </c>
      <c r="D52" s="118" t="s">
        <v>59</v>
      </c>
      <c r="E52" s="2" t="s">
        <v>78</v>
      </c>
    </row>
    <row r="53" spans="1:8" x14ac:dyDescent="0.25">
      <c r="A53" s="94" t="s">
        <v>118</v>
      </c>
      <c r="B53" s="6">
        <f t="shared" si="0"/>
        <v>0</v>
      </c>
      <c r="C53" s="106">
        <v>2</v>
      </c>
      <c r="D53" s="118" t="s">
        <v>59</v>
      </c>
      <c r="E53" s="2" t="s">
        <v>79</v>
      </c>
    </row>
    <row r="54" spans="1:8" x14ac:dyDescent="0.25">
      <c r="A54" s="94" t="s">
        <v>119</v>
      </c>
      <c r="B54" s="6">
        <f t="shared" si="0"/>
        <v>0</v>
      </c>
      <c r="C54" s="106">
        <v>1</v>
      </c>
      <c r="D54" s="118">
        <v>24</v>
      </c>
      <c r="E54" s="2" t="s">
        <v>79</v>
      </c>
    </row>
    <row r="55" spans="1:8" x14ac:dyDescent="0.25">
      <c r="A55" s="94" t="s">
        <v>120</v>
      </c>
      <c r="B55" s="6">
        <f t="shared" si="0"/>
        <v>0</v>
      </c>
      <c r="C55" s="106">
        <v>1</v>
      </c>
      <c r="D55" s="118">
        <v>24</v>
      </c>
      <c r="E55" s="2" t="s">
        <v>79</v>
      </c>
    </row>
    <row r="56" spans="1:8" x14ac:dyDescent="0.25">
      <c r="A56" s="94" t="s">
        <v>121</v>
      </c>
      <c r="B56" s="6">
        <f t="shared" si="0"/>
        <v>0</v>
      </c>
      <c r="C56" s="106">
        <v>1</v>
      </c>
      <c r="D56" s="118">
        <v>24</v>
      </c>
      <c r="E56" s="2" t="s">
        <v>80</v>
      </c>
    </row>
    <row r="57" spans="1:8" x14ac:dyDescent="0.25">
      <c r="A57" s="94" t="s">
        <v>122</v>
      </c>
      <c r="B57" s="6">
        <f t="shared" si="0"/>
        <v>0</v>
      </c>
      <c r="C57" s="106">
        <v>1</v>
      </c>
      <c r="D57" s="118">
        <v>24</v>
      </c>
      <c r="E57" s="2" t="s">
        <v>78</v>
      </c>
    </row>
    <row r="58" spans="1:8" x14ac:dyDescent="0.25">
      <c r="A58" s="94" t="s">
        <v>123</v>
      </c>
      <c r="B58" s="6">
        <f t="shared" si="0"/>
        <v>0</v>
      </c>
      <c r="C58" s="106">
        <v>1</v>
      </c>
      <c r="D58" s="118">
        <v>24</v>
      </c>
      <c r="E58" s="2" t="s">
        <v>78</v>
      </c>
    </row>
    <row r="59" spans="1:8" x14ac:dyDescent="0.25">
      <c r="A59" s="94" t="s">
        <v>124</v>
      </c>
      <c r="B59" s="6">
        <f t="shared" si="0"/>
        <v>0</v>
      </c>
      <c r="C59" s="106">
        <v>1</v>
      </c>
      <c r="D59" s="118">
        <v>24</v>
      </c>
      <c r="E59" s="2" t="s">
        <v>78</v>
      </c>
    </row>
    <row r="60" spans="1:8" x14ac:dyDescent="0.25">
      <c r="A60" s="94" t="s">
        <v>125</v>
      </c>
      <c r="B60" s="6">
        <f t="shared" si="0"/>
        <v>0</v>
      </c>
      <c r="C60" s="106">
        <v>1.2</v>
      </c>
      <c r="D60" s="118">
        <v>24</v>
      </c>
      <c r="E60" s="2" t="s">
        <v>78</v>
      </c>
    </row>
    <row r="61" spans="1:8" x14ac:dyDescent="0.25">
      <c r="A61" s="94" t="s">
        <v>126</v>
      </c>
      <c r="B61" s="6">
        <f t="shared" si="0"/>
        <v>0</v>
      </c>
      <c r="C61" s="106">
        <v>1.4</v>
      </c>
      <c r="D61" s="118">
        <v>24</v>
      </c>
      <c r="E61" s="2" t="s">
        <v>78</v>
      </c>
    </row>
    <row r="62" spans="1:8" x14ac:dyDescent="0.25">
      <c r="A62" s="94" t="s">
        <v>127</v>
      </c>
      <c r="B62" s="6">
        <f t="shared" si="0"/>
        <v>0</v>
      </c>
      <c r="C62" s="106">
        <v>1.7</v>
      </c>
      <c r="D62" s="118">
        <v>24</v>
      </c>
      <c r="E62" s="2" t="s">
        <v>78</v>
      </c>
    </row>
    <row r="63" spans="1:8" x14ac:dyDescent="0.25">
      <c r="A63" s="94" t="s">
        <v>128</v>
      </c>
      <c r="B63" s="6">
        <f t="shared" si="0"/>
        <v>0</v>
      </c>
      <c r="C63" s="106">
        <v>1.5</v>
      </c>
      <c r="D63" s="118">
        <v>36</v>
      </c>
      <c r="E63" s="2" t="s">
        <v>78</v>
      </c>
    </row>
    <row r="64" spans="1:8" x14ac:dyDescent="0.25">
      <c r="A64" s="94" t="s">
        <v>129</v>
      </c>
      <c r="B64" s="6">
        <f t="shared" si="0"/>
        <v>0</v>
      </c>
      <c r="C64" s="106">
        <v>1.5</v>
      </c>
      <c r="D64" s="118">
        <v>36</v>
      </c>
      <c r="E64" s="2" t="s">
        <v>79</v>
      </c>
    </row>
    <row r="65" spans="1:5" x14ac:dyDescent="0.25">
      <c r="A65" s="94" t="s">
        <v>130</v>
      </c>
      <c r="B65" s="6">
        <f t="shared" si="0"/>
        <v>0</v>
      </c>
      <c r="C65" s="106">
        <v>1.6</v>
      </c>
      <c r="D65" s="118">
        <v>36</v>
      </c>
      <c r="E65" s="2" t="s">
        <v>79</v>
      </c>
    </row>
    <row r="66" spans="1:5" x14ac:dyDescent="0.25">
      <c r="A66" s="94" t="s">
        <v>131</v>
      </c>
      <c r="B66" s="6">
        <f t="shared" si="0"/>
        <v>0</v>
      </c>
      <c r="C66" s="106">
        <v>2.2000000000000002</v>
      </c>
      <c r="D66" s="118">
        <v>24</v>
      </c>
      <c r="E66" s="2" t="s">
        <v>80</v>
      </c>
    </row>
    <row r="67" spans="1:5" x14ac:dyDescent="0.25">
      <c r="A67" s="94" t="s">
        <v>132</v>
      </c>
      <c r="B67" s="6">
        <f t="shared" si="0"/>
        <v>0</v>
      </c>
      <c r="C67" s="106">
        <v>2.2000000000000002</v>
      </c>
      <c r="D67" s="118">
        <v>24</v>
      </c>
      <c r="E67" s="2" t="s">
        <v>78</v>
      </c>
    </row>
    <row r="68" spans="1:5" x14ac:dyDescent="0.25">
      <c r="A68" s="94" t="s">
        <v>133</v>
      </c>
      <c r="B68" s="6">
        <v>3</v>
      </c>
      <c r="C68" s="106">
        <v>1</v>
      </c>
      <c r="D68" s="118">
        <v>24</v>
      </c>
      <c r="E68" s="2" t="s">
        <v>78</v>
      </c>
    </row>
    <row r="69" spans="1:5" x14ac:dyDescent="0.25">
      <c r="A69" s="95" t="s">
        <v>11</v>
      </c>
      <c r="B69" s="6">
        <f t="shared" ref="B69:B132" si="1">1*$I$2</f>
        <v>0</v>
      </c>
      <c r="C69" s="107">
        <v>1.5</v>
      </c>
      <c r="D69" s="119">
        <v>24</v>
      </c>
      <c r="E69" s="2" t="s">
        <v>78</v>
      </c>
    </row>
    <row r="70" spans="1:5" x14ac:dyDescent="0.25">
      <c r="A70" s="95" t="s">
        <v>12</v>
      </c>
      <c r="B70" s="6">
        <f t="shared" si="1"/>
        <v>0</v>
      </c>
      <c r="C70" s="107">
        <v>2</v>
      </c>
      <c r="D70" s="119">
        <v>24</v>
      </c>
      <c r="E70" s="2" t="s">
        <v>78</v>
      </c>
    </row>
    <row r="71" spans="1:5" x14ac:dyDescent="0.25">
      <c r="A71" s="95" t="s">
        <v>13</v>
      </c>
      <c r="B71" s="6">
        <f t="shared" si="1"/>
        <v>0</v>
      </c>
      <c r="C71" s="107">
        <v>1.35</v>
      </c>
      <c r="D71" s="119">
        <v>24</v>
      </c>
      <c r="E71" s="2" t="s">
        <v>78</v>
      </c>
    </row>
    <row r="72" spans="1:5" x14ac:dyDescent="0.25">
      <c r="A72" s="95" t="s">
        <v>14</v>
      </c>
      <c r="B72" s="6">
        <f t="shared" si="1"/>
        <v>0</v>
      </c>
      <c r="C72" s="107">
        <v>1</v>
      </c>
      <c r="D72" s="120">
        <v>24</v>
      </c>
      <c r="E72" s="2" t="s">
        <v>78</v>
      </c>
    </row>
    <row r="73" spans="1:5" x14ac:dyDescent="0.25">
      <c r="A73" s="95" t="s">
        <v>15</v>
      </c>
      <c r="B73" s="6">
        <f t="shared" si="1"/>
        <v>0</v>
      </c>
      <c r="C73" s="107">
        <v>1</v>
      </c>
      <c r="D73" s="120">
        <v>24</v>
      </c>
      <c r="E73" s="2" t="s">
        <v>78</v>
      </c>
    </row>
    <row r="74" spans="1:5" x14ac:dyDescent="0.25">
      <c r="A74" s="95" t="s">
        <v>16</v>
      </c>
      <c r="B74" s="6">
        <f t="shared" si="1"/>
        <v>0</v>
      </c>
      <c r="C74" s="107">
        <v>1.2</v>
      </c>
      <c r="D74" s="120">
        <v>24</v>
      </c>
      <c r="E74" s="2" t="s">
        <v>78</v>
      </c>
    </row>
    <row r="75" spans="1:5" x14ac:dyDescent="0.25">
      <c r="A75" s="95" t="s">
        <v>17</v>
      </c>
      <c r="B75" s="6">
        <f t="shared" si="1"/>
        <v>0</v>
      </c>
      <c r="C75" s="107">
        <v>1.2</v>
      </c>
      <c r="D75" s="120">
        <v>24</v>
      </c>
      <c r="E75" s="2" t="s">
        <v>78</v>
      </c>
    </row>
    <row r="76" spans="1:5" x14ac:dyDescent="0.25">
      <c r="A76" s="95" t="s">
        <v>238</v>
      </c>
      <c r="B76" s="6">
        <f t="shared" si="1"/>
        <v>0</v>
      </c>
      <c r="C76" s="107">
        <v>1.8</v>
      </c>
      <c r="D76" s="120">
        <v>24</v>
      </c>
      <c r="E76" s="2" t="s">
        <v>79</v>
      </c>
    </row>
    <row r="77" spans="1:5" x14ac:dyDescent="0.25">
      <c r="A77" s="95" t="s">
        <v>239</v>
      </c>
      <c r="B77" s="6">
        <f t="shared" si="1"/>
        <v>0</v>
      </c>
      <c r="C77" s="107">
        <v>2</v>
      </c>
      <c r="D77" s="120">
        <v>24</v>
      </c>
      <c r="E77" s="2" t="s">
        <v>80</v>
      </c>
    </row>
    <row r="78" spans="1:5" x14ac:dyDescent="0.25">
      <c r="A78" s="95" t="s">
        <v>240</v>
      </c>
      <c r="B78" s="6">
        <f t="shared" si="1"/>
        <v>0</v>
      </c>
      <c r="C78" s="107">
        <v>1.8</v>
      </c>
      <c r="D78" s="120">
        <v>24</v>
      </c>
      <c r="E78" s="2" t="s">
        <v>80</v>
      </c>
    </row>
    <row r="79" spans="1:5" x14ac:dyDescent="0.25">
      <c r="A79" s="95" t="s">
        <v>241</v>
      </c>
      <c r="B79" s="6">
        <f t="shared" si="1"/>
        <v>0</v>
      </c>
      <c r="C79" s="107">
        <v>2</v>
      </c>
      <c r="D79" s="120">
        <v>24</v>
      </c>
      <c r="E79" s="2" t="s">
        <v>80</v>
      </c>
    </row>
    <row r="80" spans="1:5" x14ac:dyDescent="0.25">
      <c r="A80" s="95" t="s">
        <v>134</v>
      </c>
      <c r="B80" s="6">
        <f t="shared" si="1"/>
        <v>0</v>
      </c>
      <c r="C80" s="107">
        <v>1.2</v>
      </c>
      <c r="D80" s="120">
        <v>24</v>
      </c>
      <c r="E80" s="2" t="s">
        <v>80</v>
      </c>
    </row>
    <row r="81" spans="1:5" x14ac:dyDescent="0.25">
      <c r="A81" s="95" t="s">
        <v>135</v>
      </c>
      <c r="B81" s="6">
        <f t="shared" si="1"/>
        <v>0</v>
      </c>
      <c r="C81" s="107">
        <v>1.2</v>
      </c>
      <c r="D81" s="120">
        <v>24</v>
      </c>
      <c r="E81" s="2" t="s">
        <v>79</v>
      </c>
    </row>
    <row r="82" spans="1:5" x14ac:dyDescent="0.25">
      <c r="A82" s="95" t="s">
        <v>136</v>
      </c>
      <c r="B82" s="6">
        <f t="shared" si="1"/>
        <v>0</v>
      </c>
      <c r="C82" s="107">
        <v>1.2</v>
      </c>
      <c r="D82" s="120">
        <v>24</v>
      </c>
      <c r="E82" s="2" t="s">
        <v>78</v>
      </c>
    </row>
    <row r="83" spans="1:5" x14ac:dyDescent="0.25">
      <c r="A83" s="95" t="s">
        <v>137</v>
      </c>
      <c r="B83" s="6">
        <f t="shared" si="1"/>
        <v>0</v>
      </c>
      <c r="C83" s="107">
        <v>1</v>
      </c>
      <c r="D83" s="120">
        <v>24</v>
      </c>
      <c r="E83" s="2" t="s">
        <v>78</v>
      </c>
    </row>
    <row r="84" spans="1:5" x14ac:dyDescent="0.25">
      <c r="A84" s="95" t="s">
        <v>138</v>
      </c>
      <c r="B84" s="6">
        <f t="shared" si="1"/>
        <v>0</v>
      </c>
      <c r="C84" s="107">
        <v>1.2</v>
      </c>
      <c r="D84" s="120">
        <v>24</v>
      </c>
      <c r="E84" s="2" t="s">
        <v>78</v>
      </c>
    </row>
    <row r="85" spans="1:5" x14ac:dyDescent="0.25">
      <c r="A85" s="95" t="s">
        <v>139</v>
      </c>
      <c r="B85" s="6">
        <f t="shared" si="1"/>
        <v>0</v>
      </c>
      <c r="C85" s="107">
        <v>1</v>
      </c>
      <c r="D85" s="120">
        <v>24</v>
      </c>
      <c r="E85" s="2" t="s">
        <v>78</v>
      </c>
    </row>
    <row r="86" spans="1:5" x14ac:dyDescent="0.25">
      <c r="A86" s="95" t="s">
        <v>140</v>
      </c>
      <c r="B86" s="6">
        <f t="shared" si="1"/>
        <v>0</v>
      </c>
      <c r="C86" s="107">
        <v>1.2</v>
      </c>
      <c r="D86" s="120">
        <v>24</v>
      </c>
      <c r="E86" s="2" t="s">
        <v>78</v>
      </c>
    </row>
    <row r="87" spans="1:5" x14ac:dyDescent="0.25">
      <c r="A87" s="95" t="s">
        <v>141</v>
      </c>
      <c r="B87" s="6">
        <f t="shared" si="1"/>
        <v>0</v>
      </c>
      <c r="C87" s="107">
        <v>1.7</v>
      </c>
      <c r="D87" s="120">
        <v>24</v>
      </c>
      <c r="E87" s="2" t="s">
        <v>78</v>
      </c>
    </row>
    <row r="88" spans="1:5" x14ac:dyDescent="0.25">
      <c r="A88" s="95" t="s">
        <v>142</v>
      </c>
      <c r="B88" s="6">
        <f t="shared" si="1"/>
        <v>0</v>
      </c>
      <c r="C88" s="107">
        <v>1.5</v>
      </c>
      <c r="D88" s="120">
        <v>24</v>
      </c>
      <c r="E88" s="2" t="s">
        <v>78</v>
      </c>
    </row>
    <row r="89" spans="1:5" x14ac:dyDescent="0.25">
      <c r="A89" s="95" t="s">
        <v>143</v>
      </c>
      <c r="B89" s="6">
        <f t="shared" si="1"/>
        <v>0</v>
      </c>
      <c r="C89" s="107">
        <v>1.5</v>
      </c>
      <c r="D89" s="120">
        <v>24</v>
      </c>
      <c r="E89" s="2" t="s">
        <v>78</v>
      </c>
    </row>
    <row r="90" spans="1:5" x14ac:dyDescent="0.25">
      <c r="A90" s="95" t="s">
        <v>144</v>
      </c>
      <c r="B90" s="6">
        <f t="shared" si="1"/>
        <v>0</v>
      </c>
      <c r="C90" s="107">
        <v>1.8</v>
      </c>
      <c r="D90" s="120">
        <v>24</v>
      </c>
      <c r="E90" s="2" t="s">
        <v>78</v>
      </c>
    </row>
    <row r="91" spans="1:5" x14ac:dyDescent="0.25">
      <c r="A91" s="95" t="s">
        <v>145</v>
      </c>
      <c r="B91" s="6">
        <f t="shared" si="1"/>
        <v>0</v>
      </c>
      <c r="C91" s="107">
        <v>2</v>
      </c>
      <c r="D91" s="120">
        <v>24</v>
      </c>
      <c r="E91" s="2" t="s">
        <v>78</v>
      </c>
    </row>
    <row r="92" spans="1:5" x14ac:dyDescent="0.25">
      <c r="A92" s="95" t="s">
        <v>146</v>
      </c>
      <c r="B92" s="6">
        <f t="shared" si="1"/>
        <v>0</v>
      </c>
      <c r="C92" s="107">
        <v>1.8</v>
      </c>
      <c r="D92" s="120">
        <v>24</v>
      </c>
      <c r="E92" s="2" t="s">
        <v>78</v>
      </c>
    </row>
    <row r="93" spans="1:5" x14ac:dyDescent="0.25">
      <c r="A93" s="95" t="s">
        <v>147</v>
      </c>
      <c r="B93" s="6">
        <f t="shared" si="1"/>
        <v>0</v>
      </c>
      <c r="C93" s="107">
        <v>2</v>
      </c>
      <c r="D93" s="120">
        <v>24</v>
      </c>
      <c r="E93" s="2" t="s">
        <v>78</v>
      </c>
    </row>
    <row r="94" spans="1:5" x14ac:dyDescent="0.25">
      <c r="A94" s="95" t="s">
        <v>148</v>
      </c>
      <c r="B94" s="6">
        <f t="shared" si="1"/>
        <v>0</v>
      </c>
      <c r="C94" s="107">
        <v>1</v>
      </c>
      <c r="D94" s="120">
        <v>24</v>
      </c>
      <c r="E94" s="2" t="s">
        <v>78</v>
      </c>
    </row>
    <row r="95" spans="1:5" x14ac:dyDescent="0.25">
      <c r="A95" s="95" t="s">
        <v>149</v>
      </c>
      <c r="B95" s="6">
        <f t="shared" si="1"/>
        <v>0</v>
      </c>
      <c r="C95" s="107">
        <v>1.6</v>
      </c>
      <c r="D95" s="120">
        <v>24</v>
      </c>
      <c r="E95" s="2" t="s">
        <v>78</v>
      </c>
    </row>
    <row r="96" spans="1:5" x14ac:dyDescent="0.25">
      <c r="A96" s="95" t="s">
        <v>150</v>
      </c>
      <c r="B96" s="6">
        <f t="shared" si="1"/>
        <v>0</v>
      </c>
      <c r="C96" s="107">
        <v>1.8</v>
      </c>
      <c r="D96" s="120">
        <v>24</v>
      </c>
      <c r="E96" s="2" t="s">
        <v>78</v>
      </c>
    </row>
    <row r="97" spans="1:5" x14ac:dyDescent="0.25">
      <c r="A97" s="95" t="s">
        <v>151</v>
      </c>
      <c r="B97" s="6">
        <f t="shared" si="1"/>
        <v>0</v>
      </c>
      <c r="C97" s="107">
        <v>2</v>
      </c>
      <c r="D97" s="120">
        <v>24</v>
      </c>
      <c r="E97" s="2" t="s">
        <v>78</v>
      </c>
    </row>
    <row r="98" spans="1:5" x14ac:dyDescent="0.25">
      <c r="A98" s="95" t="s">
        <v>152</v>
      </c>
      <c r="B98" s="6">
        <f t="shared" si="1"/>
        <v>0</v>
      </c>
      <c r="C98" s="107">
        <v>1.2</v>
      </c>
      <c r="D98" s="120">
        <v>24</v>
      </c>
      <c r="E98" s="2" t="s">
        <v>78</v>
      </c>
    </row>
    <row r="99" spans="1:5" x14ac:dyDescent="0.25">
      <c r="A99" s="95" t="s">
        <v>153</v>
      </c>
      <c r="B99" s="6">
        <f t="shared" si="1"/>
        <v>0</v>
      </c>
      <c r="C99" s="107">
        <v>1.4</v>
      </c>
      <c r="D99" s="119">
        <v>24</v>
      </c>
      <c r="E99" s="2" t="s">
        <v>78</v>
      </c>
    </row>
    <row r="100" spans="1:5" x14ac:dyDescent="0.25">
      <c r="A100" s="96" t="s">
        <v>154</v>
      </c>
      <c r="B100" s="6">
        <f t="shared" si="1"/>
        <v>0</v>
      </c>
      <c r="C100" s="108">
        <v>1</v>
      </c>
      <c r="D100" s="121">
        <v>36</v>
      </c>
      <c r="E100" s="2" t="s">
        <v>79</v>
      </c>
    </row>
    <row r="101" spans="1:5" x14ac:dyDescent="0.25">
      <c r="A101" s="96" t="s">
        <v>155</v>
      </c>
      <c r="B101" s="6">
        <f t="shared" si="1"/>
        <v>0</v>
      </c>
      <c r="C101" s="108">
        <v>1</v>
      </c>
      <c r="D101" s="122">
        <v>36</v>
      </c>
      <c r="E101" s="2" t="s">
        <v>79</v>
      </c>
    </row>
    <row r="102" spans="1:5" x14ac:dyDescent="0.25">
      <c r="A102" s="96" t="s">
        <v>156</v>
      </c>
      <c r="B102" s="6">
        <v>3</v>
      </c>
      <c r="C102" s="108">
        <v>1</v>
      </c>
      <c r="D102" s="122">
        <v>24</v>
      </c>
      <c r="E102" s="2" t="s">
        <v>78</v>
      </c>
    </row>
    <row r="103" spans="1:5" x14ac:dyDescent="0.25">
      <c r="A103" s="96" t="s">
        <v>157</v>
      </c>
      <c r="B103" s="6">
        <v>3</v>
      </c>
      <c r="C103" s="108">
        <v>1</v>
      </c>
      <c r="D103" s="122">
        <v>24</v>
      </c>
      <c r="E103" s="2" t="s">
        <v>78</v>
      </c>
    </row>
    <row r="104" spans="1:5" x14ac:dyDescent="0.25">
      <c r="A104" s="96" t="s">
        <v>158</v>
      </c>
      <c r="B104" s="6">
        <f t="shared" si="1"/>
        <v>0</v>
      </c>
      <c r="C104" s="108">
        <v>1</v>
      </c>
      <c r="D104" s="122">
        <v>36</v>
      </c>
      <c r="E104" s="2" t="s">
        <v>79</v>
      </c>
    </row>
    <row r="105" spans="1:5" x14ac:dyDescent="0.25">
      <c r="A105" s="96" t="s">
        <v>159</v>
      </c>
      <c r="B105" s="6">
        <f t="shared" si="1"/>
        <v>0</v>
      </c>
      <c r="C105" s="108">
        <v>1</v>
      </c>
      <c r="D105" s="122">
        <v>36</v>
      </c>
      <c r="E105" s="2" t="s">
        <v>79</v>
      </c>
    </row>
    <row r="106" spans="1:5" x14ac:dyDescent="0.25">
      <c r="A106" s="96" t="s">
        <v>160</v>
      </c>
      <c r="B106" s="6">
        <v>3</v>
      </c>
      <c r="C106" s="108">
        <v>1</v>
      </c>
      <c r="D106" s="122">
        <v>24</v>
      </c>
      <c r="E106" s="2" t="s">
        <v>78</v>
      </c>
    </row>
    <row r="107" spans="1:5" x14ac:dyDescent="0.25">
      <c r="A107" s="96" t="s">
        <v>161</v>
      </c>
      <c r="B107" s="6">
        <v>3</v>
      </c>
      <c r="C107" s="108">
        <v>1</v>
      </c>
      <c r="D107" s="122">
        <v>24</v>
      </c>
      <c r="E107" s="2" t="s">
        <v>78</v>
      </c>
    </row>
    <row r="108" spans="1:5" x14ac:dyDescent="0.25">
      <c r="A108" s="96" t="s">
        <v>18</v>
      </c>
      <c r="B108" s="6">
        <v>3</v>
      </c>
      <c r="C108" s="108">
        <v>1</v>
      </c>
      <c r="D108" s="122">
        <v>24</v>
      </c>
      <c r="E108" s="2" t="s">
        <v>78</v>
      </c>
    </row>
    <row r="109" spans="1:5" x14ac:dyDescent="0.25">
      <c r="A109" s="96" t="s">
        <v>162</v>
      </c>
      <c r="B109" s="6">
        <f t="shared" si="1"/>
        <v>0</v>
      </c>
      <c r="C109" s="108">
        <v>1.5</v>
      </c>
      <c r="D109" s="122">
        <v>36</v>
      </c>
      <c r="E109" s="2" t="s">
        <v>79</v>
      </c>
    </row>
    <row r="110" spans="1:5" x14ac:dyDescent="0.25">
      <c r="A110" s="96" t="s">
        <v>163</v>
      </c>
      <c r="B110" s="6">
        <f t="shared" si="1"/>
        <v>0</v>
      </c>
      <c r="C110" s="108">
        <v>1.5</v>
      </c>
      <c r="D110" s="122">
        <v>36</v>
      </c>
      <c r="E110" s="2" t="s">
        <v>79</v>
      </c>
    </row>
    <row r="111" spans="1:5" x14ac:dyDescent="0.25">
      <c r="A111" s="96" t="s">
        <v>164</v>
      </c>
      <c r="B111" s="6">
        <f t="shared" si="1"/>
        <v>0</v>
      </c>
      <c r="C111" s="108">
        <v>1.3</v>
      </c>
      <c r="D111" s="122">
        <v>36</v>
      </c>
      <c r="E111" s="2" t="s">
        <v>79</v>
      </c>
    </row>
    <row r="112" spans="1:5" x14ac:dyDescent="0.25">
      <c r="A112" s="96" t="s">
        <v>165</v>
      </c>
      <c r="B112" s="6">
        <f t="shared" si="1"/>
        <v>0</v>
      </c>
      <c r="C112" s="108">
        <v>1.3</v>
      </c>
      <c r="D112" s="122">
        <v>36</v>
      </c>
      <c r="E112" s="2" t="s">
        <v>79</v>
      </c>
    </row>
    <row r="113" spans="1:5" x14ac:dyDescent="0.25">
      <c r="A113" s="96" t="s">
        <v>166</v>
      </c>
      <c r="B113" s="6">
        <f t="shared" si="1"/>
        <v>0</v>
      </c>
      <c r="C113" s="108">
        <v>1.5</v>
      </c>
      <c r="D113" s="122">
        <v>36</v>
      </c>
      <c r="E113" s="2" t="s">
        <v>79</v>
      </c>
    </row>
    <row r="114" spans="1:5" x14ac:dyDescent="0.25">
      <c r="A114" s="96" t="s">
        <v>167</v>
      </c>
      <c r="B114" s="6">
        <f t="shared" si="1"/>
        <v>0</v>
      </c>
      <c r="C114" s="108">
        <v>1.5</v>
      </c>
      <c r="D114" s="122">
        <v>36</v>
      </c>
      <c r="E114" s="2" t="s">
        <v>79</v>
      </c>
    </row>
    <row r="115" spans="1:5" x14ac:dyDescent="0.25">
      <c r="A115" s="96" t="s">
        <v>168</v>
      </c>
      <c r="B115" s="6">
        <f t="shared" si="1"/>
        <v>0</v>
      </c>
      <c r="C115" s="108">
        <v>2.2000000000000002</v>
      </c>
      <c r="D115" s="122" t="s">
        <v>59</v>
      </c>
      <c r="E115" s="2" t="s">
        <v>80</v>
      </c>
    </row>
    <row r="116" spans="1:5" x14ac:dyDescent="0.25">
      <c r="A116" s="96" t="s">
        <v>169</v>
      </c>
      <c r="B116" s="6">
        <f t="shared" si="1"/>
        <v>0</v>
      </c>
      <c r="C116" s="108">
        <v>2.2000000000000002</v>
      </c>
      <c r="D116" s="122" t="s">
        <v>59</v>
      </c>
      <c r="E116" s="2" t="s">
        <v>80</v>
      </c>
    </row>
    <row r="117" spans="1:5" x14ac:dyDescent="0.25">
      <c r="A117" s="96" t="s">
        <v>170</v>
      </c>
      <c r="B117" s="6">
        <f t="shared" si="1"/>
        <v>0</v>
      </c>
      <c r="C117" s="108">
        <v>1.2</v>
      </c>
      <c r="D117" s="122">
        <v>36</v>
      </c>
      <c r="E117" s="2" t="s">
        <v>79</v>
      </c>
    </row>
    <row r="118" spans="1:5" x14ac:dyDescent="0.25">
      <c r="A118" s="96" t="s">
        <v>222</v>
      </c>
      <c r="B118" s="6">
        <v>3</v>
      </c>
      <c r="C118" s="108">
        <v>1</v>
      </c>
      <c r="D118" s="122">
        <v>24</v>
      </c>
      <c r="E118" s="2" t="s">
        <v>78</v>
      </c>
    </row>
    <row r="119" spans="1:5" x14ac:dyDescent="0.25">
      <c r="A119" s="96" t="s">
        <v>223</v>
      </c>
      <c r="B119" s="6">
        <v>3</v>
      </c>
      <c r="C119" s="108">
        <v>1</v>
      </c>
      <c r="D119" s="122">
        <v>24</v>
      </c>
      <c r="E119" s="2" t="s">
        <v>78</v>
      </c>
    </row>
    <row r="120" spans="1:5" x14ac:dyDescent="0.25">
      <c r="A120" s="96" t="s">
        <v>171</v>
      </c>
      <c r="B120" s="6">
        <f t="shared" si="1"/>
        <v>0</v>
      </c>
      <c r="C120" s="108">
        <v>1</v>
      </c>
      <c r="D120" s="122">
        <v>36</v>
      </c>
      <c r="E120" s="2" t="s">
        <v>79</v>
      </c>
    </row>
    <row r="121" spans="1:5" x14ac:dyDescent="0.25">
      <c r="A121" s="96" t="s">
        <v>172</v>
      </c>
      <c r="B121" s="6">
        <f t="shared" si="1"/>
        <v>0</v>
      </c>
      <c r="C121" s="108">
        <v>1.5</v>
      </c>
      <c r="D121" s="122" t="s">
        <v>59</v>
      </c>
      <c r="E121" s="2" t="s">
        <v>80</v>
      </c>
    </row>
    <row r="122" spans="1:5" x14ac:dyDescent="0.25">
      <c r="A122" s="96" t="s">
        <v>173</v>
      </c>
      <c r="B122" s="6">
        <f t="shared" si="1"/>
        <v>0</v>
      </c>
      <c r="C122" s="108">
        <v>1.5</v>
      </c>
      <c r="D122" s="122" t="s">
        <v>59</v>
      </c>
      <c r="E122" s="2" t="s">
        <v>80</v>
      </c>
    </row>
    <row r="123" spans="1:5" x14ac:dyDescent="0.25">
      <c r="A123" s="96" t="s">
        <v>174</v>
      </c>
      <c r="B123" s="6">
        <f t="shared" si="1"/>
        <v>0</v>
      </c>
      <c r="C123" s="108">
        <v>2</v>
      </c>
      <c r="D123" s="122">
        <v>36</v>
      </c>
      <c r="E123" s="2" t="s">
        <v>79</v>
      </c>
    </row>
    <row r="124" spans="1:5" x14ac:dyDescent="0.25">
      <c r="A124" s="96" t="s">
        <v>175</v>
      </c>
      <c r="B124" s="6">
        <v>3</v>
      </c>
      <c r="C124" s="108">
        <v>1</v>
      </c>
      <c r="D124" s="122">
        <v>24</v>
      </c>
      <c r="E124" s="2" t="s">
        <v>78</v>
      </c>
    </row>
    <row r="125" spans="1:5" x14ac:dyDescent="0.25">
      <c r="A125" s="96" t="s">
        <v>176</v>
      </c>
      <c r="B125" s="6">
        <f t="shared" si="1"/>
        <v>0</v>
      </c>
      <c r="C125" s="108">
        <v>1</v>
      </c>
      <c r="D125" s="122">
        <v>36</v>
      </c>
      <c r="E125" s="2" t="s">
        <v>79</v>
      </c>
    </row>
    <row r="126" spans="1:5" x14ac:dyDescent="0.25">
      <c r="A126" s="97" t="s">
        <v>177</v>
      </c>
      <c r="B126" s="6">
        <f t="shared" si="1"/>
        <v>0</v>
      </c>
      <c r="C126" s="109">
        <v>1</v>
      </c>
      <c r="D126" s="123">
        <v>24</v>
      </c>
      <c r="E126" s="2" t="s">
        <v>78</v>
      </c>
    </row>
    <row r="127" spans="1:5" x14ac:dyDescent="0.25">
      <c r="A127" s="97" t="s">
        <v>178</v>
      </c>
      <c r="B127" s="6">
        <f t="shared" si="1"/>
        <v>0</v>
      </c>
      <c r="C127" s="109">
        <v>1</v>
      </c>
      <c r="D127" s="123">
        <v>24</v>
      </c>
      <c r="E127" s="2" t="s">
        <v>78</v>
      </c>
    </row>
    <row r="128" spans="1:5" x14ac:dyDescent="0.25">
      <c r="A128" s="97" t="s">
        <v>179</v>
      </c>
      <c r="B128" s="6">
        <f t="shared" si="1"/>
        <v>0</v>
      </c>
      <c r="C128" s="109">
        <v>1</v>
      </c>
      <c r="D128" s="123">
        <v>24</v>
      </c>
      <c r="E128" s="2" t="s">
        <v>78</v>
      </c>
    </row>
    <row r="129" spans="1:5" x14ac:dyDescent="0.25">
      <c r="A129" s="97" t="s">
        <v>180</v>
      </c>
      <c r="B129" s="6">
        <f t="shared" si="1"/>
        <v>0</v>
      </c>
      <c r="C129" s="109">
        <v>1</v>
      </c>
      <c r="D129" s="123">
        <v>24</v>
      </c>
      <c r="E129" s="2" t="s">
        <v>78</v>
      </c>
    </row>
    <row r="130" spans="1:5" x14ac:dyDescent="0.25">
      <c r="A130" s="97" t="s">
        <v>181</v>
      </c>
      <c r="B130" s="6">
        <f t="shared" si="1"/>
        <v>0</v>
      </c>
      <c r="C130" s="109">
        <v>1</v>
      </c>
      <c r="D130" s="123">
        <v>24</v>
      </c>
      <c r="E130" s="2" t="s">
        <v>78</v>
      </c>
    </row>
    <row r="131" spans="1:5" x14ac:dyDescent="0.25">
      <c r="A131" s="97" t="s">
        <v>182</v>
      </c>
      <c r="B131" s="6">
        <f t="shared" si="1"/>
        <v>0</v>
      </c>
      <c r="C131" s="109">
        <v>1</v>
      </c>
      <c r="D131" s="123">
        <v>24</v>
      </c>
      <c r="E131" s="2" t="s">
        <v>78</v>
      </c>
    </row>
    <row r="132" spans="1:5" x14ac:dyDescent="0.25">
      <c r="A132" s="97" t="s">
        <v>183</v>
      </c>
      <c r="B132" s="6">
        <f t="shared" si="1"/>
        <v>0</v>
      </c>
      <c r="C132" s="109">
        <v>1.3</v>
      </c>
      <c r="D132" s="123">
        <v>24</v>
      </c>
      <c r="E132" s="2" t="s">
        <v>78</v>
      </c>
    </row>
    <row r="133" spans="1:5" x14ac:dyDescent="0.25">
      <c r="A133" s="97" t="s">
        <v>184</v>
      </c>
      <c r="B133" s="6">
        <f t="shared" ref="B133:B193" si="2">1*$I$2</f>
        <v>0</v>
      </c>
      <c r="C133" s="109">
        <v>1.3</v>
      </c>
      <c r="D133" s="123">
        <v>24</v>
      </c>
      <c r="E133" s="2" t="s">
        <v>78</v>
      </c>
    </row>
    <row r="134" spans="1:5" x14ac:dyDescent="0.25">
      <c r="A134" s="97" t="s">
        <v>19</v>
      </c>
      <c r="B134" s="6">
        <f t="shared" si="2"/>
        <v>0</v>
      </c>
      <c r="C134" s="109">
        <v>1.5</v>
      </c>
      <c r="D134" s="123">
        <v>24</v>
      </c>
      <c r="E134" s="2" t="s">
        <v>78</v>
      </c>
    </row>
    <row r="135" spans="1:5" x14ac:dyDescent="0.25">
      <c r="A135" s="97" t="s">
        <v>185</v>
      </c>
      <c r="B135" s="6">
        <f t="shared" si="2"/>
        <v>0</v>
      </c>
      <c r="C135" s="109">
        <v>1</v>
      </c>
      <c r="D135" s="123">
        <v>24</v>
      </c>
      <c r="E135" s="2" t="s">
        <v>78</v>
      </c>
    </row>
    <row r="136" spans="1:5" x14ac:dyDescent="0.25">
      <c r="A136" s="97" t="s">
        <v>20</v>
      </c>
      <c r="B136" s="6">
        <f t="shared" si="2"/>
        <v>0</v>
      </c>
      <c r="C136" s="109">
        <v>1.5</v>
      </c>
      <c r="D136" s="123">
        <v>24</v>
      </c>
      <c r="E136" s="2" t="s">
        <v>78</v>
      </c>
    </row>
    <row r="137" spans="1:5" x14ac:dyDescent="0.25">
      <c r="A137" s="97" t="s">
        <v>224</v>
      </c>
      <c r="B137" s="6">
        <f t="shared" si="2"/>
        <v>0</v>
      </c>
      <c r="C137" s="109">
        <v>2</v>
      </c>
      <c r="D137" s="123">
        <v>36</v>
      </c>
      <c r="E137" s="2" t="s">
        <v>79</v>
      </c>
    </row>
    <row r="138" spans="1:5" x14ac:dyDescent="0.25">
      <c r="A138" s="97" t="s">
        <v>225</v>
      </c>
      <c r="B138" s="6">
        <f t="shared" si="2"/>
        <v>0</v>
      </c>
      <c r="C138" s="109">
        <v>3</v>
      </c>
      <c r="D138" s="123">
        <v>36</v>
      </c>
      <c r="E138" s="2" t="s">
        <v>79</v>
      </c>
    </row>
    <row r="139" spans="1:5" x14ac:dyDescent="0.25">
      <c r="A139" s="97" t="s">
        <v>186</v>
      </c>
      <c r="B139" s="6">
        <f t="shared" si="2"/>
        <v>0</v>
      </c>
      <c r="C139" s="109">
        <v>1</v>
      </c>
      <c r="D139" s="123" t="s">
        <v>59</v>
      </c>
      <c r="E139" s="2" t="s">
        <v>80</v>
      </c>
    </row>
    <row r="140" spans="1:5" x14ac:dyDescent="0.25">
      <c r="A140" s="97" t="s">
        <v>221</v>
      </c>
      <c r="B140" s="6">
        <f t="shared" si="2"/>
        <v>0</v>
      </c>
      <c r="C140" s="109">
        <v>2</v>
      </c>
      <c r="D140" s="123" t="s">
        <v>220</v>
      </c>
      <c r="E140" s="2" t="s">
        <v>80</v>
      </c>
    </row>
    <row r="141" spans="1:5" x14ac:dyDescent="0.25">
      <c r="A141" s="97" t="s">
        <v>187</v>
      </c>
      <c r="B141" s="6">
        <f t="shared" si="2"/>
        <v>0</v>
      </c>
      <c r="C141" s="109">
        <v>1</v>
      </c>
      <c r="D141" s="123">
        <v>24</v>
      </c>
      <c r="E141" s="2" t="s">
        <v>78</v>
      </c>
    </row>
    <row r="142" spans="1:5" x14ac:dyDescent="0.25">
      <c r="A142" s="97" t="s">
        <v>188</v>
      </c>
      <c r="B142" s="6">
        <f t="shared" si="2"/>
        <v>0</v>
      </c>
      <c r="C142" s="109">
        <v>1</v>
      </c>
      <c r="D142" s="123">
        <v>24</v>
      </c>
      <c r="E142" s="2" t="s">
        <v>78</v>
      </c>
    </row>
    <row r="143" spans="1:5" x14ac:dyDescent="0.25">
      <c r="A143" s="98" t="s">
        <v>21</v>
      </c>
      <c r="B143" s="6">
        <f t="shared" si="2"/>
        <v>0</v>
      </c>
      <c r="C143" s="110">
        <v>1</v>
      </c>
      <c r="D143" s="124">
        <v>24</v>
      </c>
      <c r="E143" s="2" t="s">
        <v>78</v>
      </c>
    </row>
    <row r="144" spans="1:5" x14ac:dyDescent="0.25">
      <c r="A144" s="98" t="s">
        <v>22</v>
      </c>
      <c r="B144" s="6">
        <f t="shared" si="2"/>
        <v>0</v>
      </c>
      <c r="C144" s="110">
        <v>1.5</v>
      </c>
      <c r="D144" s="124">
        <v>24</v>
      </c>
      <c r="E144" s="2" t="s">
        <v>78</v>
      </c>
    </row>
    <row r="145" spans="1:5" x14ac:dyDescent="0.25">
      <c r="A145" s="98" t="s">
        <v>23</v>
      </c>
      <c r="B145" s="6">
        <f t="shared" si="2"/>
        <v>0</v>
      </c>
      <c r="C145" s="110">
        <v>1</v>
      </c>
      <c r="D145" s="124">
        <v>24</v>
      </c>
      <c r="E145" s="2" t="s">
        <v>78</v>
      </c>
    </row>
    <row r="146" spans="1:5" x14ac:dyDescent="0.25">
      <c r="A146" s="98" t="s">
        <v>24</v>
      </c>
      <c r="B146" s="6">
        <f t="shared" si="2"/>
        <v>0</v>
      </c>
      <c r="C146" s="110">
        <v>1.5</v>
      </c>
      <c r="D146" s="124">
        <v>24</v>
      </c>
      <c r="E146" s="2" t="s">
        <v>78</v>
      </c>
    </row>
    <row r="147" spans="1:5" x14ac:dyDescent="0.25">
      <c r="A147" s="98" t="s">
        <v>25</v>
      </c>
      <c r="B147" s="6">
        <f t="shared" si="2"/>
        <v>0</v>
      </c>
      <c r="C147" s="110">
        <v>2.2000000000000002</v>
      </c>
      <c r="D147" s="124">
        <v>24</v>
      </c>
      <c r="E147" s="2" t="s">
        <v>78</v>
      </c>
    </row>
    <row r="148" spans="1:5" x14ac:dyDescent="0.25">
      <c r="A148" s="98" t="s">
        <v>189</v>
      </c>
      <c r="B148" s="6">
        <f t="shared" si="2"/>
        <v>0</v>
      </c>
      <c r="C148" s="110">
        <v>1</v>
      </c>
      <c r="D148" s="124">
        <v>24</v>
      </c>
      <c r="E148" s="2" t="s">
        <v>78</v>
      </c>
    </row>
    <row r="149" spans="1:5" x14ac:dyDescent="0.25">
      <c r="A149" s="98" t="s">
        <v>190</v>
      </c>
      <c r="B149" s="6">
        <f t="shared" si="2"/>
        <v>0</v>
      </c>
      <c r="C149" s="110">
        <v>1</v>
      </c>
      <c r="D149" s="124">
        <v>24</v>
      </c>
      <c r="E149" s="2" t="s">
        <v>78</v>
      </c>
    </row>
    <row r="150" spans="1:5" x14ac:dyDescent="0.25">
      <c r="A150" s="98" t="s">
        <v>191</v>
      </c>
      <c r="B150" s="6">
        <f t="shared" si="2"/>
        <v>0</v>
      </c>
      <c r="C150" s="110">
        <v>1</v>
      </c>
      <c r="D150" s="124">
        <v>24</v>
      </c>
      <c r="E150" s="2" t="s">
        <v>78</v>
      </c>
    </row>
    <row r="151" spans="1:5" x14ac:dyDescent="0.25">
      <c r="A151" s="98" t="s">
        <v>192</v>
      </c>
      <c r="B151" s="6">
        <f t="shared" si="2"/>
        <v>0</v>
      </c>
      <c r="C151" s="110">
        <v>1</v>
      </c>
      <c r="D151" s="124">
        <v>24</v>
      </c>
      <c r="E151" s="2" t="s">
        <v>78</v>
      </c>
    </row>
    <row r="152" spans="1:5" x14ac:dyDescent="0.25">
      <c r="A152" s="98" t="s">
        <v>193</v>
      </c>
      <c r="B152" s="6">
        <f t="shared" si="2"/>
        <v>0</v>
      </c>
      <c r="C152" s="110">
        <v>1</v>
      </c>
      <c r="D152" s="124">
        <v>24</v>
      </c>
      <c r="E152" s="2" t="s">
        <v>78</v>
      </c>
    </row>
    <row r="153" spans="1:5" x14ac:dyDescent="0.25">
      <c r="A153" s="98" t="s">
        <v>194</v>
      </c>
      <c r="B153" s="6">
        <f t="shared" si="2"/>
        <v>0</v>
      </c>
      <c r="C153" s="110">
        <v>1</v>
      </c>
      <c r="D153" s="124">
        <v>24</v>
      </c>
      <c r="E153" s="2" t="s">
        <v>78</v>
      </c>
    </row>
    <row r="154" spans="1:5" x14ac:dyDescent="0.25">
      <c r="A154" s="98" t="s">
        <v>195</v>
      </c>
      <c r="B154" s="6">
        <f t="shared" si="2"/>
        <v>0</v>
      </c>
      <c r="C154" s="110">
        <v>1</v>
      </c>
      <c r="D154" s="124">
        <v>24</v>
      </c>
      <c r="E154" s="2" t="s">
        <v>78</v>
      </c>
    </row>
    <row r="155" spans="1:5" x14ac:dyDescent="0.25">
      <c r="A155" s="98" t="s">
        <v>196</v>
      </c>
      <c r="B155" s="6">
        <f t="shared" si="2"/>
        <v>0</v>
      </c>
      <c r="C155" s="110">
        <v>1</v>
      </c>
      <c r="D155" s="124">
        <v>24</v>
      </c>
      <c r="E155" s="2" t="s">
        <v>78</v>
      </c>
    </row>
    <row r="156" spans="1:5" x14ac:dyDescent="0.25">
      <c r="A156" s="99" t="s">
        <v>26</v>
      </c>
      <c r="B156" s="6">
        <f t="shared" si="2"/>
        <v>0</v>
      </c>
      <c r="C156" s="111">
        <v>1</v>
      </c>
      <c r="D156" s="125">
        <v>24</v>
      </c>
      <c r="E156" s="2" t="s">
        <v>78</v>
      </c>
    </row>
    <row r="157" spans="1:5" x14ac:dyDescent="0.25">
      <c r="A157" s="99" t="s">
        <v>27</v>
      </c>
      <c r="B157" s="6">
        <f t="shared" si="2"/>
        <v>0</v>
      </c>
      <c r="C157" s="111">
        <v>1</v>
      </c>
      <c r="D157" s="125">
        <v>24</v>
      </c>
      <c r="E157" s="2" t="s">
        <v>78</v>
      </c>
    </row>
    <row r="158" spans="1:5" x14ac:dyDescent="0.25">
      <c r="A158" s="99" t="s">
        <v>28</v>
      </c>
      <c r="B158" s="6">
        <f t="shared" si="2"/>
        <v>0</v>
      </c>
      <c r="C158" s="111">
        <v>1.35</v>
      </c>
      <c r="D158" s="125">
        <v>24</v>
      </c>
      <c r="E158" s="2" t="s">
        <v>78</v>
      </c>
    </row>
    <row r="159" spans="1:5" x14ac:dyDescent="0.25">
      <c r="A159" s="99" t="s">
        <v>197</v>
      </c>
      <c r="B159" s="6">
        <f t="shared" si="2"/>
        <v>0</v>
      </c>
      <c r="C159" s="111">
        <v>2.1</v>
      </c>
      <c r="D159" s="125">
        <v>36</v>
      </c>
      <c r="E159" s="2" t="s">
        <v>79</v>
      </c>
    </row>
    <row r="160" spans="1:5" x14ac:dyDescent="0.25">
      <c r="A160" s="99" t="s">
        <v>198</v>
      </c>
      <c r="B160" s="6">
        <f t="shared" si="2"/>
        <v>0</v>
      </c>
      <c r="C160" s="111">
        <v>2.1</v>
      </c>
      <c r="D160" s="125">
        <v>36</v>
      </c>
      <c r="E160" s="2" t="s">
        <v>79</v>
      </c>
    </row>
    <row r="161" spans="1:5" x14ac:dyDescent="0.25">
      <c r="A161" s="99" t="s">
        <v>199</v>
      </c>
      <c r="B161" s="6">
        <f t="shared" si="2"/>
        <v>0</v>
      </c>
      <c r="C161" s="111">
        <v>1</v>
      </c>
      <c r="D161" s="125">
        <v>24</v>
      </c>
      <c r="E161" s="2" t="s">
        <v>78</v>
      </c>
    </row>
    <row r="162" spans="1:5" x14ac:dyDescent="0.25">
      <c r="A162" s="99" t="s">
        <v>200</v>
      </c>
      <c r="B162" s="6">
        <f t="shared" si="2"/>
        <v>0</v>
      </c>
      <c r="C162" s="111">
        <v>1</v>
      </c>
      <c r="D162" s="125">
        <v>24</v>
      </c>
      <c r="E162" s="2" t="s">
        <v>78</v>
      </c>
    </row>
    <row r="163" spans="1:5" x14ac:dyDescent="0.25">
      <c r="A163" s="99" t="s">
        <v>226</v>
      </c>
      <c r="B163" s="6">
        <f t="shared" si="2"/>
        <v>0</v>
      </c>
      <c r="C163" s="111">
        <v>1.8</v>
      </c>
      <c r="D163" s="125">
        <v>24</v>
      </c>
      <c r="E163" s="2" t="s">
        <v>78</v>
      </c>
    </row>
    <row r="164" spans="1:5" x14ac:dyDescent="0.25">
      <c r="A164" s="99" t="s">
        <v>227</v>
      </c>
      <c r="B164" s="6">
        <f t="shared" si="2"/>
        <v>0</v>
      </c>
      <c r="C164" s="111">
        <v>1.35</v>
      </c>
      <c r="D164" s="125">
        <v>24</v>
      </c>
      <c r="E164" s="2" t="s">
        <v>78</v>
      </c>
    </row>
    <row r="165" spans="1:5" x14ac:dyDescent="0.25">
      <c r="A165" s="99" t="s">
        <v>201</v>
      </c>
      <c r="B165" s="6">
        <f t="shared" si="2"/>
        <v>0</v>
      </c>
      <c r="C165" s="111">
        <v>1</v>
      </c>
      <c r="D165" s="125">
        <v>24</v>
      </c>
      <c r="E165" s="2" t="s">
        <v>78</v>
      </c>
    </row>
    <row r="166" spans="1:5" x14ac:dyDescent="0.25">
      <c r="A166" s="100" t="s">
        <v>202</v>
      </c>
      <c r="B166" s="6">
        <f t="shared" si="2"/>
        <v>0</v>
      </c>
      <c r="C166" s="112">
        <v>1</v>
      </c>
      <c r="D166" s="126" t="s">
        <v>59</v>
      </c>
      <c r="E166" s="2" t="s">
        <v>80</v>
      </c>
    </row>
    <row r="167" spans="1:5" x14ac:dyDescent="0.25">
      <c r="A167" s="100" t="s">
        <v>203</v>
      </c>
      <c r="B167" s="6">
        <f t="shared" si="2"/>
        <v>0</v>
      </c>
      <c r="C167" s="112">
        <v>1</v>
      </c>
      <c r="D167" s="126" t="s">
        <v>59</v>
      </c>
      <c r="E167" s="2" t="s">
        <v>80</v>
      </c>
    </row>
    <row r="168" spans="1:5" x14ac:dyDescent="0.25">
      <c r="A168" s="100" t="s">
        <v>204</v>
      </c>
      <c r="B168" s="6">
        <f t="shared" si="2"/>
        <v>0</v>
      </c>
      <c r="C168" s="112">
        <v>1</v>
      </c>
      <c r="D168" s="126" t="s">
        <v>59</v>
      </c>
      <c r="E168" s="2" t="s">
        <v>80</v>
      </c>
    </row>
    <row r="169" spans="1:5" x14ac:dyDescent="0.25">
      <c r="A169" s="100" t="s">
        <v>205</v>
      </c>
      <c r="B169" s="6">
        <f t="shared" si="2"/>
        <v>0</v>
      </c>
      <c r="C169" s="112">
        <v>1</v>
      </c>
      <c r="D169" s="126" t="s">
        <v>59</v>
      </c>
      <c r="E169" s="2" t="s">
        <v>80</v>
      </c>
    </row>
    <row r="170" spans="1:5" x14ac:dyDescent="0.25">
      <c r="A170" s="100" t="s">
        <v>206</v>
      </c>
      <c r="B170" s="6">
        <f t="shared" si="2"/>
        <v>0</v>
      </c>
      <c r="C170" s="112">
        <v>1.3</v>
      </c>
      <c r="D170" s="126" t="s">
        <v>59</v>
      </c>
      <c r="E170" s="2" t="s">
        <v>80</v>
      </c>
    </row>
    <row r="171" spans="1:5" x14ac:dyDescent="0.25">
      <c r="A171" s="100" t="s">
        <v>207</v>
      </c>
      <c r="B171" s="6">
        <f t="shared" si="2"/>
        <v>0</v>
      </c>
      <c r="C171" s="112">
        <v>1.3</v>
      </c>
      <c r="D171" s="126" t="s">
        <v>59</v>
      </c>
      <c r="E171" s="2" t="s">
        <v>80</v>
      </c>
    </row>
    <row r="172" spans="1:5" x14ac:dyDescent="0.25">
      <c r="A172" s="100" t="s">
        <v>208</v>
      </c>
      <c r="B172" s="6">
        <f t="shared" si="2"/>
        <v>0</v>
      </c>
      <c r="C172" s="112">
        <v>1.5</v>
      </c>
      <c r="D172" s="126" t="s">
        <v>59</v>
      </c>
      <c r="E172" s="2" t="s">
        <v>80</v>
      </c>
    </row>
    <row r="173" spans="1:5" x14ac:dyDescent="0.25">
      <c r="A173" s="100" t="s">
        <v>209</v>
      </c>
      <c r="B173" s="6">
        <f t="shared" si="2"/>
        <v>0</v>
      </c>
      <c r="C173" s="112">
        <v>1.5</v>
      </c>
      <c r="D173" s="126">
        <v>36</v>
      </c>
      <c r="E173" s="2" t="s">
        <v>79</v>
      </c>
    </row>
    <row r="174" spans="1:5" x14ac:dyDescent="0.25">
      <c r="A174" s="100" t="s">
        <v>210</v>
      </c>
      <c r="B174" s="6">
        <f t="shared" si="2"/>
        <v>0</v>
      </c>
      <c r="C174" s="112">
        <v>1</v>
      </c>
      <c r="D174" s="126">
        <v>24</v>
      </c>
      <c r="E174" s="2" t="s">
        <v>78</v>
      </c>
    </row>
    <row r="175" spans="1:5" x14ac:dyDescent="0.25">
      <c r="A175" s="100" t="s">
        <v>211</v>
      </c>
      <c r="B175" s="6">
        <f t="shared" si="2"/>
        <v>0</v>
      </c>
      <c r="C175" s="112">
        <v>1.5</v>
      </c>
      <c r="D175" s="127">
        <v>36</v>
      </c>
      <c r="E175" s="2" t="s">
        <v>79</v>
      </c>
    </row>
    <row r="176" spans="1:5" x14ac:dyDescent="0.25">
      <c r="A176" s="100" t="s">
        <v>212</v>
      </c>
      <c r="B176" s="6">
        <f t="shared" si="2"/>
        <v>0</v>
      </c>
      <c r="C176" s="112">
        <v>1</v>
      </c>
      <c r="D176" s="126">
        <v>24</v>
      </c>
      <c r="E176" s="2" t="s">
        <v>78</v>
      </c>
    </row>
    <row r="177" spans="1:5" x14ac:dyDescent="0.25">
      <c r="A177" s="101" t="s">
        <v>213</v>
      </c>
      <c r="B177" s="6">
        <f t="shared" si="2"/>
        <v>0</v>
      </c>
      <c r="C177" s="113">
        <v>1</v>
      </c>
      <c r="D177" s="128">
        <v>24</v>
      </c>
      <c r="E177" s="2" t="s">
        <v>78</v>
      </c>
    </row>
    <row r="178" spans="1:5" x14ac:dyDescent="0.25">
      <c r="A178" s="101" t="s">
        <v>214</v>
      </c>
      <c r="B178" s="6">
        <f t="shared" si="2"/>
        <v>0</v>
      </c>
      <c r="C178" s="113">
        <v>1</v>
      </c>
      <c r="D178" s="128">
        <v>24</v>
      </c>
      <c r="E178" s="2" t="s">
        <v>78</v>
      </c>
    </row>
    <row r="179" spans="1:5" x14ac:dyDescent="0.25">
      <c r="A179" s="101" t="s">
        <v>228</v>
      </c>
      <c r="B179" s="6">
        <f t="shared" si="2"/>
        <v>0</v>
      </c>
      <c r="C179" s="113">
        <v>1</v>
      </c>
      <c r="D179" s="128">
        <v>24</v>
      </c>
      <c r="E179" s="2" t="s">
        <v>78</v>
      </c>
    </row>
    <row r="180" spans="1:5" x14ac:dyDescent="0.25">
      <c r="A180" s="101" t="s">
        <v>229</v>
      </c>
      <c r="B180" s="6">
        <f t="shared" si="2"/>
        <v>0</v>
      </c>
      <c r="C180" s="113">
        <v>1</v>
      </c>
      <c r="D180" s="128">
        <v>24</v>
      </c>
      <c r="E180" s="2" t="s">
        <v>78</v>
      </c>
    </row>
    <row r="181" spans="1:5" x14ac:dyDescent="0.25">
      <c r="A181" s="101" t="s">
        <v>230</v>
      </c>
      <c r="B181" s="6">
        <f t="shared" si="2"/>
        <v>0</v>
      </c>
      <c r="C181" s="113">
        <v>1.5</v>
      </c>
      <c r="D181" s="128">
        <v>24</v>
      </c>
      <c r="E181" s="2" t="s">
        <v>78</v>
      </c>
    </row>
    <row r="182" spans="1:5" x14ac:dyDescent="0.25">
      <c r="A182" s="101" t="s">
        <v>231</v>
      </c>
      <c r="B182" s="6">
        <f t="shared" si="2"/>
        <v>0</v>
      </c>
      <c r="C182" s="113">
        <v>1.5</v>
      </c>
      <c r="D182" s="128">
        <v>24</v>
      </c>
      <c r="E182" s="2" t="s">
        <v>78</v>
      </c>
    </row>
    <row r="183" spans="1:5" x14ac:dyDescent="0.25">
      <c r="A183" s="101" t="s">
        <v>232</v>
      </c>
      <c r="B183" s="6">
        <f t="shared" si="2"/>
        <v>0</v>
      </c>
      <c r="C183" s="113">
        <v>1.75</v>
      </c>
      <c r="D183" s="128">
        <v>24</v>
      </c>
      <c r="E183" s="2" t="s">
        <v>78</v>
      </c>
    </row>
    <row r="184" spans="1:5" x14ac:dyDescent="0.25">
      <c r="A184" s="101" t="s">
        <v>233</v>
      </c>
      <c r="B184" s="6">
        <f t="shared" si="2"/>
        <v>0</v>
      </c>
      <c r="C184" s="113">
        <v>1.75</v>
      </c>
      <c r="D184" s="128">
        <v>24</v>
      </c>
      <c r="E184" s="2" t="s">
        <v>78</v>
      </c>
    </row>
    <row r="185" spans="1:5" x14ac:dyDescent="0.25">
      <c r="A185" s="101" t="s">
        <v>234</v>
      </c>
      <c r="B185" s="6">
        <f t="shared" si="2"/>
        <v>0</v>
      </c>
      <c r="C185" s="113">
        <v>1</v>
      </c>
      <c r="D185" s="128">
        <v>24</v>
      </c>
      <c r="E185" s="2" t="s">
        <v>78</v>
      </c>
    </row>
    <row r="186" spans="1:5" x14ac:dyDescent="0.25">
      <c r="A186" s="101" t="s">
        <v>235</v>
      </c>
      <c r="B186" s="6">
        <f t="shared" si="2"/>
        <v>0</v>
      </c>
      <c r="C186" s="113">
        <v>1</v>
      </c>
      <c r="D186" s="128">
        <v>24</v>
      </c>
      <c r="E186" s="2" t="s">
        <v>78</v>
      </c>
    </row>
    <row r="187" spans="1:5" x14ac:dyDescent="0.25">
      <c r="A187" s="101" t="s">
        <v>236</v>
      </c>
      <c r="B187" s="6">
        <f t="shared" si="2"/>
        <v>0</v>
      </c>
      <c r="C187" s="113">
        <v>1.2</v>
      </c>
      <c r="D187" s="128">
        <v>24</v>
      </c>
      <c r="E187" s="2" t="s">
        <v>78</v>
      </c>
    </row>
    <row r="188" spans="1:5" x14ac:dyDescent="0.25">
      <c r="A188" s="101" t="s">
        <v>237</v>
      </c>
      <c r="B188" s="6">
        <f>1*$I$2</f>
        <v>0</v>
      </c>
      <c r="C188" s="113">
        <v>1.2</v>
      </c>
      <c r="D188" s="128">
        <v>24</v>
      </c>
      <c r="E188" s="2" t="s">
        <v>78</v>
      </c>
    </row>
    <row r="189" spans="1:5" x14ac:dyDescent="0.25">
      <c r="A189" s="102" t="s">
        <v>215</v>
      </c>
      <c r="B189" s="6">
        <f t="shared" si="2"/>
        <v>0</v>
      </c>
      <c r="C189" s="114">
        <v>1.3</v>
      </c>
      <c r="D189" s="129" t="s">
        <v>220</v>
      </c>
      <c r="E189" s="2" t="s">
        <v>80</v>
      </c>
    </row>
    <row r="190" spans="1:5" x14ac:dyDescent="0.25">
      <c r="A190" s="102" t="s">
        <v>216</v>
      </c>
      <c r="B190" s="6">
        <f t="shared" si="2"/>
        <v>0</v>
      </c>
      <c r="C190" s="114">
        <v>1.5</v>
      </c>
      <c r="D190" s="129" t="s">
        <v>220</v>
      </c>
      <c r="E190" s="2" t="s">
        <v>80</v>
      </c>
    </row>
    <row r="191" spans="1:5" x14ac:dyDescent="0.25">
      <c r="A191" s="102" t="s">
        <v>217</v>
      </c>
      <c r="B191" s="6">
        <f t="shared" si="2"/>
        <v>0</v>
      </c>
      <c r="C191" s="114">
        <v>2.2000000000000002</v>
      </c>
      <c r="D191" s="129" t="s">
        <v>220</v>
      </c>
      <c r="E191" s="2" t="s">
        <v>80</v>
      </c>
    </row>
    <row r="192" spans="1:5" x14ac:dyDescent="0.25">
      <c r="A192" s="102" t="s">
        <v>218</v>
      </c>
      <c r="B192" s="6">
        <f t="shared" si="2"/>
        <v>0</v>
      </c>
      <c r="C192" s="114">
        <v>1</v>
      </c>
      <c r="D192" s="129" t="s">
        <v>220</v>
      </c>
      <c r="E192" s="2" t="s">
        <v>80</v>
      </c>
    </row>
    <row r="193" spans="1:5" ht="15.75" thickBot="1" x14ac:dyDescent="0.3">
      <c r="A193" s="103" t="s">
        <v>219</v>
      </c>
      <c r="B193" s="131">
        <f t="shared" si="2"/>
        <v>0</v>
      </c>
      <c r="C193" s="115">
        <v>1</v>
      </c>
      <c r="D193" s="130" t="s">
        <v>220</v>
      </c>
      <c r="E193" s="2" t="s">
        <v>80</v>
      </c>
    </row>
  </sheetData>
  <sheetProtection password="ED41" sheet="1" objects="1" scenarios="1" selectLockedCells="1" selectUnlockedCells="1"/>
  <mergeCells count="3">
    <mergeCell ref="L4:M4"/>
    <mergeCell ref="L13:M13"/>
    <mergeCell ref="L22:M22"/>
  </mergeCells>
  <dataValidations count="1">
    <dataValidation type="list" allowBlank="1" showInputMessage="1" showErrorMessage="1" sqref="H5 H14 H23">
      <formula1>$A$4:$A$88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tela inicial</vt:lpstr>
      <vt:lpstr>quanto preciso gastar</vt:lpstr>
      <vt:lpstr>quantos meses consigo aculumar</vt:lpstr>
      <vt:lpstr>quanto eu acumulo</vt:lpstr>
      <vt:lpstr>planilha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Simulador de milhas</dc:title>
  <dc:creator>Proteste</dc:creator>
  <cp:keywords>Proteste</cp:keywords>
  <cp:lastModifiedBy>Pedro Renata de Almeida</cp:lastModifiedBy>
  <cp:lastPrinted>2015-02-24T13:30:15Z</cp:lastPrinted>
  <dcterms:created xsi:type="dcterms:W3CDTF">2015-02-03T16:37:02Z</dcterms:created>
  <dcterms:modified xsi:type="dcterms:W3CDTF">2015-04-06T18:34:44Z</dcterms:modified>
</cp:coreProperties>
</file>